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00" windowHeight="8415" firstSheet="5" activeTab="8"/>
  </bookViews>
  <sheets>
    <sheet name="２日目が7月5日組合せ試合会場" sheetId="1" r:id="rId1"/>
    <sheet name="2日目が7月20日,25日組合せ試合会場" sheetId="2" r:id="rId2"/>
    <sheet name="大会1日目対戦表" sheetId="3" r:id="rId3"/>
    <sheet name="大会1日目勝敗表" sheetId="4" r:id="rId4"/>
    <sheet name="７月5日大会２日目対戦表" sheetId="5" r:id="rId5"/>
    <sheet name="７月5日大会２日目勝敗表" sheetId="6" r:id="rId6"/>
    <sheet name="７月20日,25日大会２日目対戦表" sheetId="7" r:id="rId7"/>
    <sheet name="７月20日,25日大会２日目勝敗表" sheetId="8" r:id="rId8"/>
    <sheet name="ﾌｨｰﾙﾄﾞ図" sheetId="9" r:id="rId9"/>
    <sheet name="Sheet1" sheetId="10" r:id="rId10"/>
    <sheet name="Sheet2" sheetId="11" r:id="rId11"/>
    <sheet name="Sheet3" sheetId="12" r:id="rId12"/>
  </sheets>
  <definedNames/>
  <calcPr fullCalcOnLoad="1"/>
</workbook>
</file>

<file path=xl/comments3.xml><?xml version="1.0" encoding="utf-8"?>
<comments xmlns="http://schemas.openxmlformats.org/spreadsheetml/2006/main">
  <authors>
    <author>PCUser</author>
  </authors>
  <commentList>
    <comment ref="B17" authorId="0">
      <text>
        <r>
          <rPr>
            <b/>
            <sz val="9"/>
            <rFont val="ＭＳ Ｐゴシック"/>
            <family val="3"/>
          </rPr>
          <t>PCUser: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<sst xmlns="http://schemas.openxmlformats.org/spreadsheetml/2006/main" count="722" uniqueCount="191">
  <si>
    <t>試合時間</t>
  </si>
  <si>
    <t>対戦</t>
  </si>
  <si>
    <t>勝</t>
  </si>
  <si>
    <t>負</t>
  </si>
  <si>
    <t>分</t>
  </si>
  <si>
    <t>勝点</t>
  </si>
  <si>
    <t>得点</t>
  </si>
  <si>
    <t>失点</t>
  </si>
  <si>
    <t>得失差</t>
  </si>
  <si>
    <t>順位</t>
  </si>
  <si>
    <t>Ｄブロック</t>
  </si>
  <si>
    <t>－</t>
  </si>
  <si>
    <t>本部</t>
  </si>
  <si>
    <t>Ｆブロック</t>
  </si>
  <si>
    <t>Ａブロック</t>
  </si>
  <si>
    <t>ー</t>
  </si>
  <si>
    <t>Ｂブロック</t>
  </si>
  <si>
    <t>Ｃブロック</t>
  </si>
  <si>
    <t>Ｅブロック</t>
  </si>
  <si>
    <t>a</t>
  </si>
  <si>
    <t>b</t>
  </si>
  <si>
    <t>c</t>
  </si>
  <si>
    <t>d</t>
  </si>
  <si>
    <t>Ａ</t>
  </si>
  <si>
    <t>２位リーグ</t>
  </si>
  <si>
    <t>Ｂ</t>
  </si>
  <si>
    <t>半径１ｍ</t>
  </si>
  <si>
    <t>－</t>
  </si>
  <si>
    <t>Ｉ　ブロック</t>
  </si>
  <si>
    <t>Ｉ　</t>
  </si>
  <si>
    <t>１．大会１日目　　予選リーグ　　組合せ及び試合会場</t>
  </si>
  <si>
    <t>Ｊブロック</t>
  </si>
  <si>
    <t>Ｈブロック</t>
  </si>
  <si>
    <t>Ｇブロック</t>
  </si>
  <si>
    <t>Ｉ　ブロック</t>
  </si>
  <si>
    <t>順位別リーグ</t>
  </si>
  <si>
    <t>順位別ブロック</t>
  </si>
  <si>
    <t>１位リーグ</t>
  </si>
  <si>
    <t>１次リーグの各ブロック別順位</t>
  </si>
  <si>
    <t>主審</t>
  </si>
  <si>
    <t>補助審判</t>
  </si>
  <si>
    <t>＜１位リーグ＞</t>
  </si>
  <si>
    <t>＜２位リーグ＞</t>
  </si>
  <si>
    <t>ベンチ</t>
  </si>
  <si>
    <t>６８ｍ</t>
  </si>
  <si>
    <t>　　　　　　　　　　交代ゾーン</t>
  </si>
  <si>
    <t xml:space="preserve">             　０．３ｍ</t>
  </si>
  <si>
    <t xml:space="preserve">                      ３m</t>
  </si>
  <si>
    <t>　３m</t>
  </si>
  <si>
    <t>12ｍ</t>
  </si>
  <si>
    <t>7ｍ</t>
  </si>
  <si>
    <t>７ｍ</t>
  </si>
  <si>
    <t>　　８ｍ</t>
  </si>
  <si>
    <t>４ｍ</t>
  </si>
  <si>
    <t>1ｍ</t>
  </si>
  <si>
    <t>コーナーアーク</t>
  </si>
  <si>
    <t>ﾌｨｰﾙﾄﾞの対角線</t>
  </si>
  <si>
    <t>４０ｍ</t>
  </si>
  <si>
    <t>７８ｍ８９ｃｍ</t>
  </si>
  <si>
    <t>.</t>
  </si>
  <si>
    <t>　　　実施する。　　　順位別リーグの結果により、順位決定戦を実施する。</t>
  </si>
  <si>
    <t>Ｄ</t>
  </si>
  <si>
    <t>Ｆ</t>
  </si>
  <si>
    <t>Ｇ３位</t>
  </si>
  <si>
    <t>Ｈ３位</t>
  </si>
  <si>
    <t>Ｇ２位</t>
  </si>
  <si>
    <t>Ｈ２位</t>
  </si>
  <si>
    <t>Ｇ１位</t>
  </si>
  <si>
    <t>Ｈ１位</t>
  </si>
  <si>
    <t>Ｊ２位</t>
  </si>
  <si>
    <t>Ｊ１位</t>
  </si>
  <si>
    <t>Ｋブロック</t>
  </si>
  <si>
    <t>Ｌブロック</t>
  </si>
  <si>
    <t>スポーツフィールドⅡ</t>
  </si>
  <si>
    <t xml:space="preserve"> 大会１日目　予選リーグ組合せ及び審判割当</t>
  </si>
  <si>
    <t>9:00
～9:35</t>
  </si>
  <si>
    <t>9:40
～10:15</t>
  </si>
  <si>
    <t>10:20
～10:55</t>
  </si>
  <si>
    <t>11:00
～11:35</t>
  </si>
  <si>
    <t>11:40
～12:15</t>
  </si>
  <si>
    <t>12:20
～12:55</t>
  </si>
  <si>
    <t>13:10
～13:45</t>
  </si>
  <si>
    <t>13:50
～14:25</t>
  </si>
  <si>
    <t>14:30
～15:05</t>
  </si>
  <si>
    <t>Ｉ ３位</t>
  </si>
  <si>
    <t>Ｉ ２位</t>
  </si>
  <si>
    <t>Ｉ １位</t>
  </si>
  <si>
    <t>Ｊ３位</t>
  </si>
  <si>
    <t>大会１日目　（予選リーグ）　勝敗表　</t>
  </si>
  <si>
    <t>大会２日目　（順位別リーグ）　勝敗表　</t>
  </si>
  <si>
    <t>試合会場</t>
  </si>
  <si>
    <t>幹事チーム</t>
  </si>
  <si>
    <t>吾妻ＳＣ</t>
  </si>
  <si>
    <t>二の宮ＦＣ</t>
  </si>
  <si>
    <t>手代木ＳＣ・Ａ</t>
  </si>
  <si>
    <t>ＦＣ　ＲＥＧＩＳＴＡ</t>
  </si>
  <si>
    <t>並木ＦＣ</t>
  </si>
  <si>
    <t>茎崎ﾌﾞﾚｲｽﾞＦＣ</t>
  </si>
  <si>
    <t>つくばｽﾎﾟｰﾂ</t>
  </si>
  <si>
    <t>ＭＡＥＮＯ　Ｄ２Ｃ</t>
  </si>
  <si>
    <t>大穂東ＳＣ</t>
  </si>
  <si>
    <t>手代木ＳＣ・Ｂ</t>
  </si>
  <si>
    <t>吉沼ＦＣﾌﾟﾘﾏｰﾘｵ</t>
  </si>
  <si>
    <t>ＦＣ　北条</t>
  </si>
  <si>
    <t>ｱﾝﾄﾗｰｽﾞつくば</t>
  </si>
  <si>
    <t>高崎ＳＳＳ</t>
  </si>
  <si>
    <t>谷田部ＦＣ</t>
  </si>
  <si>
    <t>つくばＪｒ．ＦＣ</t>
  </si>
  <si>
    <t>東光台ＳＣ</t>
  </si>
  <si>
    <t>ＦＣ大穂ﾊﾟﾙｾﾝﾃ</t>
  </si>
  <si>
    <t>Ｅ</t>
  </si>
  <si>
    <t>桜ＦＣ</t>
  </si>
  <si>
    <t>9:30
～10:05</t>
  </si>
  <si>
    <t>10:15
～10:50</t>
  </si>
  <si>
    <t>11:05
～11:40</t>
  </si>
  <si>
    <t>11:50
～12:25</t>
  </si>
  <si>
    <t>12:40
～13:15</t>
  </si>
  <si>
    <t>13:25
～14:00</t>
  </si>
  <si>
    <t>スポーツフィールドⅡ</t>
  </si>
  <si>
    <t>３位・４位リーグＡ</t>
  </si>
  <si>
    <t>３位・４位リーグＢ</t>
  </si>
  <si>
    <t>セキショウチャレンジ
スタジアムⅠ</t>
  </si>
  <si>
    <t>セキショウチャレンジ
スタジアムⅡ</t>
  </si>
  <si>
    <t>※順位別リーグ（１位，２位リーグ）…１次リーグのＡ～Ｆ各ブロックの順位別１位，２位毎に、３チームずつ２ブロックに分け、総当りのリーグ戦を</t>
  </si>
  <si>
    <t>※順位決定戦（１位，２位リーグ）…順位別リーグのＧ～Ｊ各ブロックの１位～３位チーム同士で、順位別リーグのなかで、順位決定戦を実施する。</t>
  </si>
  <si>
    <t>－</t>
  </si>
  <si>
    <t>Ｇブロック</t>
  </si>
  <si>
    <t>Ｇ</t>
  </si>
  <si>
    <t>Ｈ</t>
  </si>
  <si>
    <t>Ｊ</t>
  </si>
  <si>
    <t>Ｋ</t>
  </si>
  <si>
    <t>Ｌ</t>
  </si>
  <si>
    <t>ー</t>
  </si>
  <si>
    <t>ー</t>
  </si>
  <si>
    <t>ー</t>
  </si>
  <si>
    <t>ー</t>
  </si>
  <si>
    <t>―　３　―</t>
  </si>
  <si>
    <t>スポーツフィールドⅠ</t>
  </si>
  <si>
    <t>ー　４　ー</t>
  </si>
  <si>
    <t>ー　５ ー</t>
  </si>
  <si>
    <t>ー　６　ー</t>
  </si>
  <si>
    <t>ー　７　－</t>
  </si>
  <si>
    <t>－　８　－</t>
  </si>
  <si>
    <t>第２３回つくば市低学年大会　フィールド図</t>
  </si>
  <si>
    <t>＜Ａブロック　…　セキショウチャレンジスタジアムⅠ＞</t>
  </si>
  <si>
    <t>＜Ｂブロック　…　セキショウチャレンジスタジアムⅡ＞</t>
  </si>
  <si>
    <t>＜３位・４位リーグＢ＞</t>
  </si>
  <si>
    <t>＜３位・４位リーグＡ＞</t>
  </si>
  <si>
    <t>※３位・４位リーグ　…　４チームによる総当りのリーグ戦を実施する。</t>
  </si>
  <si>
    <t>＜１位リーグ　Ｇ，Ｈブロック＞　（ｾｷｼｮｳﾁｬﾚﾝｼﾞｽﾀｼﾞｱﾑⅠ）</t>
  </si>
  <si>
    <t>＜２位リーグ　Ｉ　，Ｊブロック＞　（ｾｷｼｮｳﾁｬﾚﾝｼﾞｽﾀｼﾞｱﾑⅡ）</t>
  </si>
  <si>
    <t>＜３位・４位リーグA　　　Ｋブロック＞　（スポーツフィールドⅠ）</t>
  </si>
  <si>
    <t>　</t>
  </si>
  <si>
    <t>＜３位・４位リーグB　　　Ｌブロック＞　（スポーツフィールドⅡ）</t>
  </si>
  <si>
    <t>＜Ｃ，Ｄブロック　…　スポーツフィールドⅠ　＞</t>
  </si>
  <si>
    <t>＜Ｅ，Ｆブロック　…　スポーツフィールドⅡ　＞</t>
  </si>
  <si>
    <t>9:00
   ～9:35</t>
  </si>
  <si>
    <t>9:45
～10:20</t>
  </si>
  <si>
    <t>10:35
～11:10</t>
  </si>
  <si>
    <t>11:20
～11:55</t>
  </si>
  <si>
    <t>12:10
～12:45</t>
  </si>
  <si>
    <t>12:55
～13:30</t>
  </si>
  <si>
    <t>9:30
～10:05</t>
  </si>
  <si>
    <t>10:15
～10:50</t>
  </si>
  <si>
    <t>11:00
～11:35</t>
  </si>
  <si>
    <t>11:45
～12:20</t>
  </si>
  <si>
    <t>12:30
～13:05</t>
  </si>
  <si>
    <t>13:15
～13:50</t>
  </si>
  <si>
    <t>竹園西・東ＦＣ</t>
  </si>
  <si>
    <t>２．大会２日目　　順位別リーグ　　組合せ及び試合会場　　　（７月５日開催の場合）</t>
  </si>
  <si>
    <t>２．大会２日目　　順位別リーグ　　組合せ及び試合会場　　（７月２０日又は２５日開催の場合）</t>
  </si>
  <si>
    <t>ＦＣ北条</t>
  </si>
  <si>
    <t>茎崎ﾌﾞﾚｲｽﾞFC</t>
  </si>
  <si>
    <t>つくばJr.FC</t>
  </si>
  <si>
    <t>ｱﾝﾄﾗｰｽﾞつくば</t>
  </si>
  <si>
    <t>つくばｶﾎﾟｰﾂ</t>
  </si>
  <si>
    <t>MAENO D2C</t>
  </si>
  <si>
    <t>竹園西・東FC</t>
  </si>
  <si>
    <t>FC大穂ﾊﾟﾙｾﾝﾃ</t>
  </si>
  <si>
    <t>手代木SC・A</t>
  </si>
  <si>
    <t>高崎SSS</t>
  </si>
  <si>
    <t>FC　ＲＥＧＩＳＴＡ</t>
  </si>
  <si>
    <t>手代木SC・B</t>
  </si>
  <si>
    <t>吉沼FCﾌﾟﾘﾏｰﾘｵ</t>
  </si>
  <si>
    <t>※３位・４位リーグＡ　…　３チームによる総当りのリーグ戦を実施する。</t>
  </si>
  <si>
    <t>※３位・４位リーグＢ　…　４チームによる総当りのリーグ戦を実施する。</t>
  </si>
  <si>
    <t>大会２日目　　順位別リーグ　組合せ　及び　審判割当 （７月５日実施の場合）</t>
  </si>
  <si>
    <t>大会２日目　　順位別リーグ　組合せ　及び　審判割当　（７月２０日又は２５日実施の場合）</t>
  </si>
  <si>
    <t>9:50
～10:25</t>
  </si>
  <si>
    <t>10:40
～11:15</t>
  </si>
  <si>
    <t>つくばｽﾎﾟｰﾂ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</si>
</sst>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;&quot;△ &quot;0"/>
    <numFmt numFmtId="201" formatCode="#,##0_ ;[Red]\-#,##0\ "/>
    <numFmt numFmtId="202" formatCode="#,##0;&quot;△ &quot;#,##0"/>
    <numFmt numFmtId="203" formatCode="0_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&lt;=999]000;[&lt;=9999]000\-00;000\-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i/>
      <sz val="11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i/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7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8"/>
      <color indexed="8"/>
      <name val="Calibri"/>
      <family val="2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mediumGray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double"/>
    </border>
    <border>
      <left style="dashed"/>
      <right>
        <color indexed="63"/>
      </right>
      <top style="double"/>
      <bottom style="thin"/>
    </border>
    <border>
      <left style="dashed"/>
      <right>
        <color indexed="63"/>
      </right>
      <top style="thin"/>
      <bottom style="thin"/>
    </border>
    <border diagonalUp="1">
      <left style="dashed"/>
      <right>
        <color indexed="63"/>
      </right>
      <top style="thin"/>
      <bottom style="thin"/>
      <diagonal style="dashed"/>
    </border>
    <border>
      <left style="double"/>
      <right style="dotted"/>
      <top style="double"/>
      <bottom style="thin"/>
    </border>
    <border>
      <left style="dotted"/>
      <right style="dotted"/>
      <top style="double"/>
      <bottom style="thin"/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dashed"/>
      <top style="thin"/>
      <bottom style="thin"/>
    </border>
    <border>
      <left style="dashed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double"/>
    </border>
    <border>
      <left style="dashed"/>
      <right>
        <color indexed="63"/>
      </right>
      <top style="thin"/>
      <bottom>
        <color indexed="63"/>
      </bottom>
    </border>
    <border diagonalUp="1">
      <left style="dashed"/>
      <right>
        <color indexed="63"/>
      </right>
      <top style="thin"/>
      <bottom>
        <color indexed="63"/>
      </bottom>
      <diagonal style="dashed"/>
    </border>
    <border>
      <left style="dotted"/>
      <right>
        <color indexed="63"/>
      </right>
      <top style="double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double"/>
      <bottom>
        <color indexed="63"/>
      </bottom>
    </border>
    <border>
      <left style="dashed"/>
      <right style="dashed"/>
      <top style="thin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double"/>
      <top style="double"/>
      <bottom style="thin"/>
      <diagonal style="thin"/>
    </border>
    <border diagonalUp="1">
      <left style="thin"/>
      <right style="double"/>
      <top>
        <color indexed="63"/>
      </top>
      <bottom style="double"/>
      <diagonal style="thin"/>
    </border>
    <border>
      <left style="double"/>
      <right style="double"/>
      <top style="double"/>
      <bottom>
        <color indexed="63"/>
      </bottom>
    </border>
    <border>
      <left style="double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tted"/>
      <top style="double"/>
      <bottom style="double"/>
    </border>
    <border>
      <left style="dotted"/>
      <right style="dotted"/>
      <top style="double"/>
      <bottom style="double"/>
    </border>
    <border>
      <left style="dotted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 diagonalUp="1">
      <left style="thin"/>
      <right style="double"/>
      <top style="double"/>
      <bottom style="double"/>
      <diagonal style="thin"/>
    </border>
    <border>
      <left style="thick"/>
      <right style="double"/>
      <top style="thin"/>
      <bottom>
        <color indexed="63"/>
      </bottom>
    </border>
    <border>
      <left style="thick"/>
      <right style="double"/>
      <top style="double"/>
      <bottom style="thin"/>
    </border>
    <border>
      <left style="thick"/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>
        <color indexed="63"/>
      </left>
      <right style="double"/>
      <top style="thin"/>
      <bottom style="thin"/>
      <diagonal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double"/>
    </border>
    <border>
      <left style="thick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48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200" fontId="4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200" fontId="4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0" xfId="64">
      <alignment/>
      <protection/>
    </xf>
    <xf numFmtId="0" fontId="4" fillId="0" borderId="0" xfId="64" applyFont="1" applyAlignment="1">
      <alignment horizontal="center"/>
      <protection/>
    </xf>
    <xf numFmtId="0" fontId="0" fillId="24" borderId="0" xfId="64" applyFont="1" applyFill="1" applyBorder="1" applyAlignment="1">
      <alignment horizontal="center"/>
      <protection/>
    </xf>
    <xf numFmtId="0" fontId="0" fillId="24" borderId="0" xfId="64" applyFont="1" applyFill="1" applyAlignment="1">
      <alignment horizontal="center"/>
      <protection/>
    </xf>
    <xf numFmtId="0" fontId="0" fillId="0" borderId="0" xfId="64" applyFont="1" applyFill="1" applyAlignment="1">
      <alignment horizontal="center"/>
      <protection/>
    </xf>
    <xf numFmtId="0" fontId="1" fillId="0" borderId="0" xfId="64" applyFont="1" applyBorder="1" applyAlignment="1">
      <alignment horizontal="center" vertical="center"/>
      <protection/>
    </xf>
    <xf numFmtId="0" fontId="1" fillId="0" borderId="19" xfId="64" applyFont="1" applyBorder="1" applyAlignment="1">
      <alignment horizontal="center" vertical="center"/>
      <protection/>
    </xf>
    <xf numFmtId="0" fontId="0" fillId="0" borderId="20" xfId="64" applyBorder="1">
      <alignment/>
      <protection/>
    </xf>
    <xf numFmtId="0" fontId="0" fillId="0" borderId="21" xfId="64" applyBorder="1">
      <alignment/>
      <protection/>
    </xf>
    <xf numFmtId="0" fontId="11" fillId="0" borderId="21" xfId="64" applyFont="1" applyBorder="1">
      <alignment/>
      <protection/>
    </xf>
    <xf numFmtId="0" fontId="0" fillId="0" borderId="22" xfId="64" applyBorder="1">
      <alignment/>
      <protection/>
    </xf>
    <xf numFmtId="0" fontId="0" fillId="0" borderId="23" xfId="64" applyBorder="1">
      <alignment/>
      <protection/>
    </xf>
    <xf numFmtId="0" fontId="0" fillId="0" borderId="0" xfId="64" applyBorder="1">
      <alignment/>
      <protection/>
    </xf>
    <xf numFmtId="0" fontId="0" fillId="0" borderId="24" xfId="64" applyBorder="1">
      <alignment/>
      <protection/>
    </xf>
    <xf numFmtId="0" fontId="0" fillId="0" borderId="25" xfId="64" applyBorder="1">
      <alignment/>
      <protection/>
    </xf>
    <xf numFmtId="0" fontId="0" fillId="0" borderId="0" xfId="64" applyAlignment="1">
      <alignment vertical="center"/>
      <protection/>
    </xf>
    <xf numFmtId="0" fontId="1" fillId="25" borderId="26" xfId="64" applyFont="1" applyFill="1" applyBorder="1">
      <alignment/>
      <protection/>
    </xf>
    <xf numFmtId="0" fontId="1" fillId="0" borderId="27" xfId="64" applyFont="1" applyBorder="1">
      <alignment/>
      <protection/>
    </xf>
    <xf numFmtId="0" fontId="1" fillId="0" borderId="0" xfId="64" applyFont="1" applyBorder="1">
      <alignment/>
      <protection/>
    </xf>
    <xf numFmtId="0" fontId="1" fillId="0" borderId="24" xfId="64" applyFont="1" applyBorder="1">
      <alignment/>
      <protection/>
    </xf>
    <xf numFmtId="0" fontId="6" fillId="0" borderId="24" xfId="64" applyFont="1" applyBorder="1" applyAlignment="1">
      <alignment horizontal="right"/>
      <protection/>
    </xf>
    <xf numFmtId="0" fontId="10" fillId="0" borderId="28" xfId="64" applyFont="1" applyBorder="1" applyAlignment="1">
      <alignment vertical="center"/>
      <protection/>
    </xf>
    <xf numFmtId="0" fontId="0" fillId="0" borderId="29" xfId="64" applyBorder="1" applyAlignment="1">
      <alignment/>
      <protection/>
    </xf>
    <xf numFmtId="0" fontId="1" fillId="25" borderId="30" xfId="64" applyFont="1" applyFill="1" applyBorder="1">
      <alignment/>
      <protection/>
    </xf>
    <xf numFmtId="0" fontId="1" fillId="25" borderId="31" xfId="64" applyFont="1" applyFill="1" applyBorder="1">
      <alignment/>
      <protection/>
    </xf>
    <xf numFmtId="0" fontId="0" fillId="0" borderId="27" xfId="64" applyBorder="1">
      <alignment/>
      <protection/>
    </xf>
    <xf numFmtId="0" fontId="0" fillId="0" borderId="17" xfId="64" applyBorder="1">
      <alignment/>
      <protection/>
    </xf>
    <xf numFmtId="0" fontId="0" fillId="0" borderId="32" xfId="64" applyBorder="1">
      <alignment/>
      <protection/>
    </xf>
    <xf numFmtId="0" fontId="1" fillId="25" borderId="33" xfId="64" applyFont="1" applyFill="1" applyBorder="1">
      <alignment/>
      <protection/>
    </xf>
    <xf numFmtId="0" fontId="0" fillId="0" borderId="34" xfId="64" applyBorder="1">
      <alignment/>
      <protection/>
    </xf>
    <xf numFmtId="0" fontId="10" fillId="0" borderId="35" xfId="64" applyFont="1" applyBorder="1" applyAlignment="1">
      <alignment vertical="center"/>
      <protection/>
    </xf>
    <xf numFmtId="0" fontId="10" fillId="0" borderId="23" xfId="64" applyFont="1" applyBorder="1" applyAlignment="1">
      <alignment vertical="top"/>
      <protection/>
    </xf>
    <xf numFmtId="0" fontId="0" fillId="0" borderId="36" xfId="64" applyBorder="1">
      <alignment/>
      <protection/>
    </xf>
    <xf numFmtId="0" fontId="0" fillId="0" borderId="19" xfId="64" applyBorder="1">
      <alignment/>
      <protection/>
    </xf>
    <xf numFmtId="0" fontId="0" fillId="0" borderId="37" xfId="64" applyBorder="1">
      <alignment/>
      <protection/>
    </xf>
    <xf numFmtId="0" fontId="10" fillId="0" borderId="0" xfId="64" applyFont="1">
      <alignment/>
      <protection/>
    </xf>
    <xf numFmtId="0" fontId="10" fillId="0" borderId="0" xfId="64" applyFont="1" applyAlignment="1">
      <alignment horizontal="left"/>
      <protection/>
    </xf>
    <xf numFmtId="0" fontId="0" fillId="0" borderId="11" xfId="0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26" borderId="41" xfId="0" applyFont="1" applyFill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shrinkToFit="1"/>
    </xf>
    <xf numFmtId="200" fontId="4" fillId="0" borderId="0" xfId="0" applyNumberFormat="1" applyFont="1" applyBorder="1" applyAlignment="1">
      <alignment horizontal="center" vertical="center" shrinkToFit="1"/>
    </xf>
    <xf numFmtId="0" fontId="1" fillId="0" borderId="22" xfId="64" applyFont="1" applyBorder="1" applyAlignment="1">
      <alignment/>
      <protection/>
    </xf>
    <xf numFmtId="0" fontId="1" fillId="0" borderId="21" xfId="64" applyFont="1" applyBorder="1">
      <alignment/>
      <protection/>
    </xf>
    <xf numFmtId="0" fontId="0" fillId="0" borderId="0" xfId="64" applyBorder="1" applyAlignment="1">
      <alignment horizontal="center"/>
      <protection/>
    </xf>
    <xf numFmtId="0" fontId="0" fillId="0" borderId="0" xfId="64" applyAlignment="1">
      <alignment horizontal="center"/>
      <protection/>
    </xf>
    <xf numFmtId="0" fontId="1" fillId="0" borderId="0" xfId="64" applyFont="1" applyAlignment="1">
      <alignment horizontal="right" vertical="top"/>
      <protection/>
    </xf>
    <xf numFmtId="0" fontId="4" fillId="0" borderId="56" xfId="0" applyFont="1" applyBorder="1" applyAlignment="1">
      <alignment horizontal="center" vertical="center" shrinkToFit="1"/>
    </xf>
    <xf numFmtId="0" fontId="29" fillId="0" borderId="18" xfId="0" applyFont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" fillId="26" borderId="60" xfId="0" applyFont="1" applyFill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33" fillId="0" borderId="28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26" borderId="63" xfId="0" applyFont="1" applyFill="1" applyBorder="1" applyAlignment="1">
      <alignment horizontal="center" vertical="center" shrinkToFit="1"/>
    </xf>
    <xf numFmtId="0" fontId="4" fillId="26" borderId="61" xfId="0" applyFont="1" applyFill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/>
    </xf>
    <xf numFmtId="189" fontId="5" fillId="0" borderId="39" xfId="58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0" fillId="0" borderId="0" xfId="63">
      <alignment vertical="center"/>
      <protection/>
    </xf>
    <xf numFmtId="0" fontId="0" fillId="0" borderId="0" xfId="63" applyBorder="1" applyAlignment="1">
      <alignment horizontal="center" vertical="center"/>
      <protection/>
    </xf>
    <xf numFmtId="0" fontId="0" fillId="0" borderId="0" xfId="63" applyFont="1">
      <alignment vertical="center"/>
      <protection/>
    </xf>
    <xf numFmtId="0" fontId="4" fillId="0" borderId="69" xfId="0" applyFont="1" applyBorder="1" applyAlignment="1">
      <alignment horizontal="center" vertical="center"/>
    </xf>
    <xf numFmtId="0" fontId="30" fillId="0" borderId="6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wrapText="1"/>
    </xf>
    <xf numFmtId="0" fontId="4" fillId="0" borderId="55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41" xfId="0" applyFont="1" applyBorder="1" applyAlignment="1">
      <alignment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9" fillId="0" borderId="52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200" fontId="9" fillId="0" borderId="0" xfId="0" applyNumberFormat="1" applyFont="1" applyBorder="1" applyAlignment="1">
      <alignment horizontal="center" vertical="center"/>
    </xf>
    <xf numFmtId="200" fontId="9" fillId="0" borderId="33" xfId="0" applyNumberFormat="1" applyFont="1" applyBorder="1" applyAlignment="1">
      <alignment horizontal="center" vertical="center" shrinkToFit="1"/>
    </xf>
    <xf numFmtId="200" fontId="9" fillId="0" borderId="52" xfId="0" applyNumberFormat="1" applyFont="1" applyBorder="1" applyAlignment="1">
      <alignment horizontal="center" vertical="center" shrinkToFit="1"/>
    </xf>
    <xf numFmtId="0" fontId="4" fillId="0" borderId="87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/>
    </xf>
    <xf numFmtId="0" fontId="30" fillId="0" borderId="73" xfId="0" applyFont="1" applyBorder="1" applyAlignment="1">
      <alignment horizontal="center" vertical="center"/>
    </xf>
    <xf numFmtId="200" fontId="30" fillId="0" borderId="11" xfId="0" applyNumberFormat="1" applyFont="1" applyBorder="1" applyAlignment="1">
      <alignment horizontal="center" vertical="center" shrinkToFit="1"/>
    </xf>
    <xf numFmtId="0" fontId="30" fillId="0" borderId="50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200" fontId="30" fillId="0" borderId="10" xfId="0" applyNumberFormat="1" applyFont="1" applyBorder="1" applyAlignment="1">
      <alignment horizontal="center" vertical="center" shrinkToFit="1"/>
    </xf>
    <xf numFmtId="0" fontId="30" fillId="0" borderId="31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88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200" fontId="30" fillId="0" borderId="31" xfId="0" applyNumberFormat="1" applyFont="1" applyBorder="1" applyAlignment="1">
      <alignment horizontal="center" vertical="center" shrinkToFit="1"/>
    </xf>
    <xf numFmtId="0" fontId="30" fillId="0" borderId="41" xfId="0" applyFont="1" applyBorder="1" applyAlignment="1">
      <alignment horizontal="center" vertical="center"/>
    </xf>
    <xf numFmtId="200" fontId="30" fillId="0" borderId="56" xfId="0" applyNumberFormat="1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200" fontId="5" fillId="0" borderId="31" xfId="0" applyNumberFormat="1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/>
    </xf>
    <xf numFmtId="200" fontId="5" fillId="0" borderId="11" xfId="0" applyNumberFormat="1" applyFont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/>
    </xf>
    <xf numFmtId="200" fontId="30" fillId="0" borderId="0" xfId="0" applyNumberFormat="1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" fillId="0" borderId="38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91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 wrapText="1"/>
    </xf>
    <xf numFmtId="0" fontId="9" fillId="0" borderId="9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200" fontId="5" fillId="0" borderId="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5" fillId="0" borderId="94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4" fillId="26" borderId="46" xfId="0" applyFont="1" applyFill="1" applyBorder="1" applyAlignment="1">
      <alignment horizontal="center" vertical="center"/>
    </xf>
    <xf numFmtId="0" fontId="4" fillId="26" borderId="48" xfId="0" applyFont="1" applyFill="1" applyBorder="1" applyAlignment="1">
      <alignment horizontal="center" vertical="center"/>
    </xf>
    <xf numFmtId="0" fontId="4" fillId="26" borderId="78" xfId="0" applyFont="1" applyFill="1" applyBorder="1" applyAlignment="1">
      <alignment horizontal="center" vertical="center"/>
    </xf>
    <xf numFmtId="0" fontId="4" fillId="26" borderId="65" xfId="0" applyFont="1" applyFill="1" applyBorder="1" applyAlignment="1">
      <alignment horizontal="center" vertical="center"/>
    </xf>
    <xf numFmtId="0" fontId="4" fillId="26" borderId="49" xfId="0" applyFont="1" applyFill="1" applyBorder="1" applyAlignment="1">
      <alignment horizontal="center" vertical="center"/>
    </xf>
    <xf numFmtId="0" fontId="4" fillId="26" borderId="66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" fillId="27" borderId="0" xfId="0" applyFont="1" applyFill="1" applyBorder="1" applyAlignment="1">
      <alignment horizontal="center" vertical="center"/>
    </xf>
    <xf numFmtId="0" fontId="5" fillId="27" borderId="28" xfId="0" applyFont="1" applyFill="1" applyBorder="1" applyAlignment="1">
      <alignment horizontal="center" vertical="center"/>
    </xf>
    <xf numFmtId="0" fontId="4" fillId="27" borderId="12" xfId="0" applyFont="1" applyFill="1" applyBorder="1" applyAlignment="1">
      <alignment horizontal="center" vertical="center"/>
    </xf>
    <xf numFmtId="0" fontId="5" fillId="27" borderId="28" xfId="0" applyFont="1" applyFill="1" applyBorder="1" applyAlignment="1">
      <alignment horizontal="center" vertical="center" shrinkToFit="1"/>
    </xf>
    <xf numFmtId="0" fontId="5" fillId="27" borderId="18" xfId="0" applyFont="1" applyFill="1" applyBorder="1" applyAlignment="1">
      <alignment horizontal="center" vertical="center"/>
    </xf>
    <xf numFmtId="0" fontId="5" fillId="27" borderId="18" xfId="0" applyFont="1" applyFill="1" applyBorder="1" applyAlignment="1">
      <alignment horizontal="center" vertical="center" shrinkToFit="1"/>
    </xf>
    <xf numFmtId="0" fontId="0" fillId="27" borderId="0" xfId="0" applyFill="1" applyAlignment="1">
      <alignment horizontal="center" vertical="center"/>
    </xf>
    <xf numFmtId="0" fontId="5" fillId="27" borderId="0" xfId="0" applyFont="1" applyFill="1" applyAlignment="1">
      <alignment horizontal="left" vertical="center"/>
    </xf>
    <xf numFmtId="0" fontId="0" fillId="27" borderId="39" xfId="0" applyFill="1" applyBorder="1" applyAlignment="1">
      <alignment horizontal="center" vertical="center"/>
    </xf>
    <xf numFmtId="0" fontId="0" fillId="27" borderId="0" xfId="0" applyFill="1" applyBorder="1" applyAlignment="1">
      <alignment horizontal="center" vertical="center"/>
    </xf>
    <xf numFmtId="0" fontId="9" fillId="27" borderId="0" xfId="0" applyFont="1" applyFill="1" applyBorder="1" applyAlignment="1">
      <alignment horizontal="center" vertical="center"/>
    </xf>
    <xf numFmtId="200" fontId="9" fillId="27" borderId="0" xfId="0" applyNumberFormat="1" applyFont="1" applyFill="1" applyBorder="1" applyAlignment="1">
      <alignment horizontal="center" vertical="center"/>
    </xf>
    <xf numFmtId="0" fontId="9" fillId="27" borderId="17" xfId="0" applyFont="1" applyFill="1" applyBorder="1" applyAlignment="1">
      <alignment horizontal="center" vertical="center"/>
    </xf>
    <xf numFmtId="0" fontId="5" fillId="27" borderId="31" xfId="0" applyFont="1" applyFill="1" applyBorder="1" applyAlignment="1">
      <alignment horizontal="center" vertical="center"/>
    </xf>
    <xf numFmtId="0" fontId="5" fillId="27" borderId="33" xfId="0" applyFont="1" applyFill="1" applyBorder="1" applyAlignment="1">
      <alignment horizontal="center" vertical="center"/>
    </xf>
    <xf numFmtId="0" fontId="5" fillId="27" borderId="55" xfId="0" applyFont="1" applyFill="1" applyBorder="1" applyAlignment="1">
      <alignment horizontal="center" vertical="center"/>
    </xf>
    <xf numFmtId="0" fontId="5" fillId="27" borderId="51" xfId="0" applyFont="1" applyFill="1" applyBorder="1" applyAlignment="1">
      <alignment horizontal="center" vertical="center"/>
    </xf>
    <xf numFmtId="0" fontId="5" fillId="27" borderId="73" xfId="0" applyFont="1" applyFill="1" applyBorder="1" applyAlignment="1">
      <alignment horizontal="center" vertical="center"/>
    </xf>
    <xf numFmtId="200" fontId="5" fillId="27" borderId="31" xfId="0" applyNumberFormat="1" applyFont="1" applyFill="1" applyBorder="1" applyAlignment="1">
      <alignment horizontal="center" vertical="center" shrinkToFit="1"/>
    </xf>
    <xf numFmtId="0" fontId="5" fillId="27" borderId="31" xfId="0" applyFont="1" applyFill="1" applyBorder="1" applyAlignment="1">
      <alignment horizontal="center" vertical="center" shrinkToFit="1"/>
    </xf>
    <xf numFmtId="0" fontId="5" fillId="27" borderId="33" xfId="0" applyFont="1" applyFill="1" applyBorder="1" applyAlignment="1">
      <alignment horizontal="center" vertical="center" shrinkToFit="1"/>
    </xf>
    <xf numFmtId="0" fontId="5" fillId="27" borderId="55" xfId="0" applyFont="1" applyFill="1" applyBorder="1" applyAlignment="1">
      <alignment horizontal="center" vertical="center" shrinkToFit="1"/>
    </xf>
    <xf numFmtId="0" fontId="5" fillId="27" borderId="51" xfId="0" applyFont="1" applyFill="1" applyBorder="1" applyAlignment="1">
      <alignment horizontal="center" vertical="center" shrinkToFit="1"/>
    </xf>
    <xf numFmtId="0" fontId="5" fillId="27" borderId="73" xfId="0" applyFont="1" applyFill="1" applyBorder="1" applyAlignment="1">
      <alignment horizontal="center" vertical="center" shrinkToFit="1"/>
    </xf>
    <xf numFmtId="0" fontId="5" fillId="27" borderId="52" xfId="0" applyFont="1" applyFill="1" applyBorder="1" applyAlignment="1">
      <alignment horizontal="center" vertical="center"/>
    </xf>
    <xf numFmtId="0" fontId="5" fillId="27" borderId="41" xfId="0" applyFont="1" applyFill="1" applyBorder="1" applyAlignment="1">
      <alignment horizontal="center" vertical="center"/>
    </xf>
    <xf numFmtId="0" fontId="5" fillId="27" borderId="50" xfId="0" applyFont="1" applyFill="1" applyBorder="1" applyAlignment="1">
      <alignment horizontal="center" vertical="center"/>
    </xf>
    <xf numFmtId="0" fontId="5" fillId="27" borderId="52" xfId="0" applyFont="1" applyFill="1" applyBorder="1" applyAlignment="1">
      <alignment horizontal="center" vertical="center" shrinkToFit="1"/>
    </xf>
    <xf numFmtId="0" fontId="5" fillId="27" borderId="41" xfId="0" applyFont="1" applyFill="1" applyBorder="1" applyAlignment="1">
      <alignment horizontal="center" vertical="center" shrinkToFit="1"/>
    </xf>
    <xf numFmtId="0" fontId="5" fillId="27" borderId="50" xfId="0" applyFont="1" applyFill="1" applyBorder="1" applyAlignment="1">
      <alignment horizontal="center" vertical="center" shrinkToFit="1"/>
    </xf>
    <xf numFmtId="0" fontId="5" fillId="27" borderId="56" xfId="0" applyFont="1" applyFill="1" applyBorder="1" applyAlignment="1">
      <alignment horizontal="center" vertical="center"/>
    </xf>
    <xf numFmtId="0" fontId="5" fillId="27" borderId="56" xfId="0" applyFont="1" applyFill="1" applyBorder="1" applyAlignment="1">
      <alignment horizontal="center" vertical="center" shrinkToFit="1"/>
    </xf>
    <xf numFmtId="0" fontId="0" fillId="27" borderId="0" xfId="0" applyFont="1" applyFill="1" applyAlignment="1">
      <alignment horizontal="center" vertical="center"/>
    </xf>
    <xf numFmtId="0" fontId="0" fillId="27" borderId="0" xfId="0" applyFont="1" applyFill="1" applyAlignment="1">
      <alignment vertical="center"/>
    </xf>
    <xf numFmtId="0" fontId="0" fillId="27" borderId="39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0" fillId="27" borderId="15" xfId="0" applyFont="1" applyFill="1" applyBorder="1" applyAlignment="1">
      <alignment horizontal="center" vertical="center" shrinkToFit="1"/>
    </xf>
    <xf numFmtId="0" fontId="0" fillId="27" borderId="12" xfId="0" applyFont="1" applyFill="1" applyBorder="1" applyAlignment="1">
      <alignment horizontal="center" vertical="center"/>
    </xf>
    <xf numFmtId="0" fontId="0" fillId="27" borderId="13" xfId="0" applyFont="1" applyFill="1" applyBorder="1" applyAlignment="1">
      <alignment horizontal="center" vertical="center"/>
    </xf>
    <xf numFmtId="0" fontId="0" fillId="27" borderId="14" xfId="0" applyFont="1" applyFill="1" applyBorder="1" applyAlignment="1">
      <alignment horizontal="center" vertical="center" shrinkToFit="1"/>
    </xf>
    <xf numFmtId="0" fontId="0" fillId="27" borderId="0" xfId="0" applyFont="1" applyFill="1" applyBorder="1" applyAlignment="1">
      <alignment vertical="center"/>
    </xf>
    <xf numFmtId="0" fontId="0" fillId="27" borderId="0" xfId="0" applyFont="1" applyFill="1" applyBorder="1" applyAlignment="1">
      <alignment horizontal="center" vertical="center"/>
    </xf>
    <xf numFmtId="0" fontId="0" fillId="27" borderId="0" xfId="0" applyFont="1" applyFill="1" applyBorder="1" applyAlignment="1">
      <alignment horizontal="center" vertical="center" shrinkToFit="1"/>
    </xf>
    <xf numFmtId="0" fontId="5" fillId="27" borderId="67" xfId="0" applyFont="1" applyFill="1" applyBorder="1" applyAlignment="1">
      <alignment horizontal="center" vertical="center"/>
    </xf>
    <xf numFmtId="200" fontId="5" fillId="27" borderId="11" xfId="0" applyNumberFormat="1" applyFont="1" applyFill="1" applyBorder="1" applyAlignment="1">
      <alignment horizontal="center" vertical="center" shrinkToFit="1"/>
    </xf>
    <xf numFmtId="0" fontId="0" fillId="27" borderId="0" xfId="0" applyFont="1" applyFill="1" applyBorder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35" fillId="0" borderId="38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200" fontId="5" fillId="27" borderId="33" xfId="0" applyNumberFormat="1" applyFont="1" applyFill="1" applyBorder="1" applyAlignment="1">
      <alignment horizontal="center" vertical="center" shrinkToFit="1"/>
    </xf>
    <xf numFmtId="200" fontId="5" fillId="27" borderId="52" xfId="0" applyNumberFormat="1" applyFont="1" applyFill="1" applyBorder="1" applyAlignment="1">
      <alignment horizontal="center" vertical="center" shrinkToFit="1"/>
    </xf>
    <xf numFmtId="0" fontId="5" fillId="27" borderId="57" xfId="0" applyFont="1" applyFill="1" applyBorder="1" applyAlignment="1">
      <alignment horizontal="center" vertical="center"/>
    </xf>
    <xf numFmtId="0" fontId="5" fillId="27" borderId="58" xfId="0" applyFont="1" applyFill="1" applyBorder="1" applyAlignment="1">
      <alignment horizontal="center" vertical="center"/>
    </xf>
    <xf numFmtId="0" fontId="5" fillId="27" borderId="57" xfId="0" applyFont="1" applyFill="1" applyBorder="1" applyAlignment="1">
      <alignment horizontal="center" vertical="center" shrinkToFit="1"/>
    </xf>
    <xf numFmtId="0" fontId="5" fillId="27" borderId="58" xfId="0" applyFont="1" applyFill="1" applyBorder="1" applyAlignment="1">
      <alignment horizontal="center" vertical="center" shrinkToFit="1"/>
    </xf>
    <xf numFmtId="0" fontId="4" fillId="0" borderId="95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textRotation="180"/>
    </xf>
    <xf numFmtId="0" fontId="4" fillId="0" borderId="85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30" fillId="0" borderId="96" xfId="0" applyFont="1" applyBorder="1" applyAlignment="1">
      <alignment horizontal="center" vertical="center"/>
    </xf>
    <xf numFmtId="0" fontId="30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0" fillId="0" borderId="99" xfId="0" applyFont="1" applyBorder="1" applyAlignment="1">
      <alignment horizontal="center" vertical="center"/>
    </xf>
    <xf numFmtId="0" fontId="30" fillId="0" borderId="100" xfId="0" applyFont="1" applyBorder="1" applyAlignment="1">
      <alignment horizontal="center" vertical="center"/>
    </xf>
    <xf numFmtId="0" fontId="30" fillId="0" borderId="101" xfId="0" applyFont="1" applyBorder="1" applyAlignment="1">
      <alignment horizontal="center" vertical="center"/>
    </xf>
    <xf numFmtId="0" fontId="30" fillId="0" borderId="102" xfId="0" applyFont="1" applyBorder="1" applyAlignment="1">
      <alignment horizontal="center" vertical="center"/>
    </xf>
    <xf numFmtId="0" fontId="30" fillId="0" borderId="103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30" fillId="0" borderId="10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0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96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106" xfId="0" applyFont="1" applyBorder="1" applyAlignment="1">
      <alignment horizontal="center" vertical="center" textRotation="180"/>
    </xf>
    <xf numFmtId="0" fontId="4" fillId="0" borderId="107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5" fillId="0" borderId="99" xfId="0" applyFont="1" applyBorder="1" applyAlignment="1">
      <alignment horizontal="center" vertical="center" shrinkToFit="1"/>
    </xf>
    <xf numFmtId="0" fontId="5" fillId="0" borderId="100" xfId="0" applyFont="1" applyBorder="1" applyAlignment="1">
      <alignment horizontal="center" vertical="center" shrinkToFit="1"/>
    </xf>
    <xf numFmtId="0" fontId="5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5" fillId="0" borderId="101" xfId="0" applyFont="1" applyBorder="1" applyAlignment="1">
      <alignment horizontal="center" vertical="center" shrinkToFit="1"/>
    </xf>
    <xf numFmtId="0" fontId="5" fillId="0" borderId="102" xfId="0" applyFont="1" applyBorder="1" applyAlignment="1">
      <alignment horizontal="center" vertical="center" shrinkToFit="1"/>
    </xf>
    <xf numFmtId="0" fontId="5" fillId="0" borderId="103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0" fillId="0" borderId="106" xfId="0" applyBorder="1" applyAlignment="1">
      <alignment horizontal="center" vertical="center" textRotation="180"/>
    </xf>
    <xf numFmtId="0" fontId="5" fillId="27" borderId="99" xfId="0" applyFont="1" applyFill="1" applyBorder="1" applyAlignment="1">
      <alignment horizontal="center" vertical="center"/>
    </xf>
    <xf numFmtId="0" fontId="5" fillId="27" borderId="100" xfId="0" applyFont="1" applyFill="1" applyBorder="1" applyAlignment="1">
      <alignment horizontal="center" vertical="center"/>
    </xf>
    <xf numFmtId="0" fontId="0" fillId="27" borderId="67" xfId="0" applyFont="1" applyFill="1" applyBorder="1" applyAlignment="1">
      <alignment horizontal="center" vertical="center" shrinkToFit="1"/>
    </xf>
    <xf numFmtId="0" fontId="0" fillId="27" borderId="38" xfId="0" applyFont="1" applyFill="1" applyBorder="1" applyAlignment="1">
      <alignment horizontal="center" vertical="center" shrinkToFit="1"/>
    </xf>
    <xf numFmtId="0" fontId="0" fillId="27" borderId="53" xfId="0" applyFont="1" applyFill="1" applyBorder="1" applyAlignment="1">
      <alignment horizontal="center" vertical="center" shrinkToFit="1"/>
    </xf>
    <xf numFmtId="0" fontId="5" fillId="27" borderId="99" xfId="0" applyFont="1" applyFill="1" applyBorder="1" applyAlignment="1">
      <alignment horizontal="center" vertical="center" shrinkToFit="1"/>
    </xf>
    <xf numFmtId="0" fontId="5" fillId="27" borderId="100" xfId="0" applyFont="1" applyFill="1" applyBorder="1" applyAlignment="1">
      <alignment horizontal="center" vertical="center" shrinkToFit="1"/>
    </xf>
    <xf numFmtId="0" fontId="5" fillId="27" borderId="101" xfId="0" applyFont="1" applyFill="1" applyBorder="1" applyAlignment="1">
      <alignment horizontal="center" vertical="center"/>
    </xf>
    <xf numFmtId="0" fontId="5" fillId="27" borderId="102" xfId="0" applyFont="1" applyFill="1" applyBorder="1" applyAlignment="1">
      <alignment horizontal="center" vertical="center"/>
    </xf>
    <xf numFmtId="0" fontId="5" fillId="27" borderId="103" xfId="0" applyFont="1" applyFill="1" applyBorder="1" applyAlignment="1">
      <alignment horizontal="center" vertical="center"/>
    </xf>
    <xf numFmtId="0" fontId="0" fillId="27" borderId="56" xfId="0" applyFont="1" applyFill="1" applyBorder="1" applyAlignment="1">
      <alignment horizontal="center" vertical="center" shrinkToFit="1"/>
    </xf>
    <xf numFmtId="0" fontId="0" fillId="27" borderId="18" xfId="0" applyFont="1" applyFill="1" applyBorder="1" applyAlignment="1">
      <alignment horizontal="center" vertical="center" shrinkToFit="1"/>
    </xf>
    <xf numFmtId="0" fontId="0" fillId="27" borderId="54" xfId="0" applyFont="1" applyFill="1" applyBorder="1" applyAlignment="1">
      <alignment horizontal="center" vertical="center" shrinkToFit="1"/>
    </xf>
    <xf numFmtId="0" fontId="5" fillId="27" borderId="101" xfId="0" applyFont="1" applyFill="1" applyBorder="1" applyAlignment="1">
      <alignment horizontal="center" vertical="center" shrinkToFit="1"/>
    </xf>
    <xf numFmtId="0" fontId="5" fillId="27" borderId="102" xfId="0" applyFont="1" applyFill="1" applyBorder="1" applyAlignment="1">
      <alignment horizontal="center" vertical="center" shrinkToFit="1"/>
    </xf>
    <xf numFmtId="0" fontId="5" fillId="27" borderId="103" xfId="0" applyFont="1" applyFill="1" applyBorder="1" applyAlignment="1">
      <alignment horizontal="center" vertical="center" shrinkToFit="1"/>
    </xf>
    <xf numFmtId="0" fontId="0" fillId="27" borderId="0" xfId="0" applyFont="1" applyFill="1" applyAlignment="1">
      <alignment horizontal="center" vertical="center"/>
    </xf>
    <xf numFmtId="0" fontId="0" fillId="27" borderId="96" xfId="0" applyFont="1" applyFill="1" applyBorder="1" applyAlignment="1">
      <alignment horizontal="center" vertical="center" shrinkToFit="1"/>
    </xf>
    <xf numFmtId="0" fontId="0" fillId="27" borderId="68" xfId="0" applyFont="1" applyFill="1" applyBorder="1" applyAlignment="1">
      <alignment horizontal="center" vertical="center" shrinkToFit="1"/>
    </xf>
    <xf numFmtId="0" fontId="0" fillId="27" borderId="13" xfId="0" applyFont="1" applyFill="1" applyBorder="1" applyAlignment="1">
      <alignment horizontal="center" vertical="center" shrinkToFit="1"/>
    </xf>
    <xf numFmtId="0" fontId="0" fillId="27" borderId="15" xfId="0" applyFont="1" applyFill="1" applyBorder="1" applyAlignment="1">
      <alignment horizontal="center" vertical="center" shrinkToFit="1"/>
    </xf>
    <xf numFmtId="0" fontId="0" fillId="27" borderId="15" xfId="0" applyFont="1" applyFill="1" applyBorder="1" applyAlignment="1">
      <alignment horizontal="center" vertical="center"/>
    </xf>
    <xf numFmtId="0" fontId="0" fillId="27" borderId="68" xfId="0" applyFont="1" applyFill="1" applyBorder="1" applyAlignment="1">
      <alignment horizontal="center" vertical="center"/>
    </xf>
    <xf numFmtId="0" fontId="0" fillId="27" borderId="42" xfId="0" applyFont="1" applyFill="1" applyBorder="1" applyAlignment="1">
      <alignment horizontal="center" vertical="center"/>
    </xf>
    <xf numFmtId="0" fontId="0" fillId="27" borderId="0" xfId="0" applyFont="1" applyFill="1" applyBorder="1" applyAlignment="1">
      <alignment horizontal="center" vertical="center"/>
    </xf>
    <xf numFmtId="0" fontId="0" fillId="27" borderId="0" xfId="0" applyFont="1" applyFill="1" applyBorder="1" applyAlignment="1">
      <alignment horizontal="center" vertical="center" shrinkToFit="1"/>
    </xf>
    <xf numFmtId="0" fontId="9" fillId="27" borderId="0" xfId="0" applyFont="1" applyFill="1" applyBorder="1" applyAlignment="1">
      <alignment horizontal="center" vertical="center"/>
    </xf>
    <xf numFmtId="0" fontId="10" fillId="0" borderId="23" xfId="64" applyFont="1" applyBorder="1" applyAlignment="1">
      <alignment horizontal="left" vertical="center"/>
      <protection/>
    </xf>
    <xf numFmtId="0" fontId="10" fillId="0" borderId="108" xfId="64" applyFont="1" applyBorder="1" applyAlignment="1">
      <alignment horizontal="left" vertical="center"/>
      <protection/>
    </xf>
    <xf numFmtId="0" fontId="10" fillId="0" borderId="23" xfId="64" applyFont="1" applyBorder="1" applyAlignment="1">
      <alignment horizontal="center"/>
      <protection/>
    </xf>
    <xf numFmtId="0" fontId="10" fillId="0" borderId="24" xfId="64" applyFont="1" applyBorder="1" applyAlignment="1">
      <alignment horizontal="center"/>
      <protection/>
    </xf>
    <xf numFmtId="0" fontId="10" fillId="0" borderId="0" xfId="64" applyFont="1" applyAlignment="1">
      <alignment horizontal="center" vertical="center"/>
      <protection/>
    </xf>
    <xf numFmtId="0" fontId="1" fillId="0" borderId="17" xfId="64" applyFont="1" applyBorder="1" applyAlignment="1">
      <alignment horizontal="center" vertical="center"/>
      <protection/>
    </xf>
    <xf numFmtId="0" fontId="1" fillId="0" borderId="0" xfId="64" applyFont="1" applyBorder="1" applyAlignment="1">
      <alignment horizontal="center" vertical="center"/>
      <protection/>
    </xf>
    <xf numFmtId="49" fontId="0" fillId="0" borderId="0" xfId="63" applyNumberFormat="1" applyAlignment="1">
      <alignment horizontal="center" vertical="center"/>
      <protection/>
    </xf>
    <xf numFmtId="49" fontId="0" fillId="0" borderId="0" xfId="64" applyNumberFormat="1" applyFont="1" applyAlignment="1">
      <alignment horizontal="center"/>
      <protection/>
    </xf>
    <xf numFmtId="49" fontId="0" fillId="0" borderId="0" xfId="64" applyNumberFormat="1" applyAlignment="1">
      <alignment horizontal="center"/>
      <protection/>
    </xf>
    <xf numFmtId="0" fontId="33" fillId="0" borderId="0" xfId="64" applyFont="1" applyAlignment="1">
      <alignment horizontal="center"/>
      <protection/>
    </xf>
    <xf numFmtId="0" fontId="10" fillId="0" borderId="0" xfId="64" applyFont="1" applyAlignment="1">
      <alignment horizontal="center"/>
      <protection/>
    </xf>
    <xf numFmtId="0" fontId="1" fillId="0" borderId="0" xfId="64" applyFont="1" applyAlignment="1">
      <alignment/>
      <protection/>
    </xf>
    <xf numFmtId="0" fontId="1" fillId="0" borderId="0" xfId="0" applyFont="1" applyAlignment="1">
      <alignment/>
    </xf>
    <xf numFmtId="0" fontId="1" fillId="0" borderId="19" xfId="64" applyFont="1" applyBorder="1" applyAlignment="1">
      <alignment horizontal="left" vertical="center"/>
      <protection/>
    </xf>
    <xf numFmtId="0" fontId="0" fillId="0" borderId="19" xfId="0" applyBorder="1" applyAlignment="1">
      <alignment horizontal="left" vertical="center"/>
    </xf>
    <xf numFmtId="0" fontId="31" fillId="0" borderId="0" xfId="64" applyFont="1" applyBorder="1" applyAlignment="1">
      <alignment horizontal="center" vertical="center"/>
      <protection/>
    </xf>
    <xf numFmtId="0" fontId="10" fillId="0" borderId="0" xfId="64" applyFont="1" applyBorder="1" applyAlignment="1">
      <alignment horizontal="center" vertical="center"/>
      <protection/>
    </xf>
    <xf numFmtId="0" fontId="10" fillId="0" borderId="28" xfId="64" applyFon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_Book1" xfId="63"/>
    <cellStyle name="標準_コピー第６回つくば市フットサル大会対戦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9</xdr:row>
      <xdr:rowOff>152400</xdr:rowOff>
    </xdr:from>
    <xdr:to>
      <xdr:col>6</xdr:col>
      <xdr:colOff>390525</xdr:colOff>
      <xdr:row>13</xdr:row>
      <xdr:rowOff>171450</xdr:rowOff>
    </xdr:to>
    <xdr:sp>
      <xdr:nvSpPr>
        <xdr:cNvPr id="1" name="Oval 1"/>
        <xdr:cNvSpPr>
          <a:spLocks/>
        </xdr:cNvSpPr>
      </xdr:nvSpPr>
      <xdr:spPr>
        <a:xfrm>
          <a:off x="1800225" y="1866900"/>
          <a:ext cx="800100" cy="8572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6</xdr:row>
      <xdr:rowOff>0</xdr:rowOff>
    </xdr:from>
    <xdr:to>
      <xdr:col>11</xdr:col>
      <xdr:colOff>9525</xdr:colOff>
      <xdr:row>6</xdr:row>
      <xdr:rowOff>114300</xdr:rowOff>
    </xdr:to>
    <xdr:sp>
      <xdr:nvSpPr>
        <xdr:cNvPr id="2" name="Arc 2"/>
        <xdr:cNvSpPr>
          <a:spLocks/>
        </xdr:cNvSpPr>
      </xdr:nvSpPr>
      <xdr:spPr>
        <a:xfrm rot="10800000">
          <a:off x="4152900" y="1085850"/>
          <a:ext cx="9525" cy="1143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9525</xdr:rowOff>
    </xdr:from>
    <xdr:to>
      <xdr:col>1</xdr:col>
      <xdr:colOff>123825</xdr:colOff>
      <xdr:row>18</xdr:row>
      <xdr:rowOff>0</xdr:rowOff>
    </xdr:to>
    <xdr:sp>
      <xdr:nvSpPr>
        <xdr:cNvPr id="3" name="Arc 3"/>
        <xdr:cNvSpPr>
          <a:spLocks/>
        </xdr:cNvSpPr>
      </xdr:nvSpPr>
      <xdr:spPr>
        <a:xfrm>
          <a:off x="219075" y="3400425"/>
          <a:ext cx="114300" cy="1333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17</xdr:row>
      <xdr:rowOff>0</xdr:rowOff>
    </xdr:from>
    <xdr:to>
      <xdr:col>11</xdr:col>
      <xdr:colOff>0</xdr:colOff>
      <xdr:row>18</xdr:row>
      <xdr:rowOff>0</xdr:rowOff>
    </xdr:to>
    <xdr:sp>
      <xdr:nvSpPr>
        <xdr:cNvPr id="4" name="Arc 4"/>
        <xdr:cNvSpPr>
          <a:spLocks/>
        </xdr:cNvSpPr>
      </xdr:nvSpPr>
      <xdr:spPr>
        <a:xfrm flipH="1">
          <a:off x="4152900" y="3390900"/>
          <a:ext cx="0" cy="1428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200025</xdr:rowOff>
    </xdr:from>
    <xdr:to>
      <xdr:col>1</xdr:col>
      <xdr:colOff>123825</xdr:colOff>
      <xdr:row>6</xdr:row>
      <xdr:rowOff>104775</xdr:rowOff>
    </xdr:to>
    <xdr:sp>
      <xdr:nvSpPr>
        <xdr:cNvPr id="5" name="Arc 5"/>
        <xdr:cNvSpPr>
          <a:spLocks/>
        </xdr:cNvSpPr>
      </xdr:nvSpPr>
      <xdr:spPr>
        <a:xfrm rot="10800000" flipH="1">
          <a:off x="209550" y="1076325"/>
          <a:ext cx="123825" cy="1143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819275" y="23431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8</xdr:row>
      <xdr:rowOff>0</xdr:rowOff>
    </xdr:from>
    <xdr:to>
      <xdr:col>1</xdr:col>
      <xdr:colOff>19050</xdr:colOff>
      <xdr:row>9</xdr:row>
      <xdr:rowOff>47625</xdr:rowOff>
    </xdr:to>
    <xdr:sp>
      <xdr:nvSpPr>
        <xdr:cNvPr id="7" name="Arc 7"/>
        <xdr:cNvSpPr>
          <a:spLocks/>
        </xdr:cNvSpPr>
      </xdr:nvSpPr>
      <xdr:spPr>
        <a:xfrm flipH="1">
          <a:off x="66675" y="1504950"/>
          <a:ext cx="161925" cy="2571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9</xdr:row>
      <xdr:rowOff>133350</xdr:rowOff>
    </xdr:from>
    <xdr:to>
      <xdr:col>1</xdr:col>
      <xdr:colOff>0</xdr:colOff>
      <xdr:row>10</xdr:row>
      <xdr:rowOff>161925</xdr:rowOff>
    </xdr:to>
    <xdr:sp>
      <xdr:nvSpPr>
        <xdr:cNvPr id="8" name="Arc 8"/>
        <xdr:cNvSpPr>
          <a:spLocks/>
        </xdr:cNvSpPr>
      </xdr:nvSpPr>
      <xdr:spPr>
        <a:xfrm rot="10800000">
          <a:off x="57150" y="1847850"/>
          <a:ext cx="152400" cy="2381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47625</xdr:rowOff>
    </xdr:from>
    <xdr:to>
      <xdr:col>5</xdr:col>
      <xdr:colOff>476250</xdr:colOff>
      <xdr:row>5</xdr:row>
      <xdr:rowOff>200025</xdr:rowOff>
    </xdr:to>
    <xdr:sp>
      <xdr:nvSpPr>
        <xdr:cNvPr id="9" name="Arc 9"/>
        <xdr:cNvSpPr>
          <a:spLocks/>
        </xdr:cNvSpPr>
      </xdr:nvSpPr>
      <xdr:spPr>
        <a:xfrm rot="10800000" flipV="1">
          <a:off x="209550" y="809625"/>
          <a:ext cx="1771650" cy="2667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4</xdr:row>
      <xdr:rowOff>47625</xdr:rowOff>
    </xdr:from>
    <xdr:to>
      <xdr:col>11</xdr:col>
      <xdr:colOff>9525</xdr:colOff>
      <xdr:row>6</xdr:row>
      <xdr:rowOff>0</xdr:rowOff>
    </xdr:to>
    <xdr:sp>
      <xdr:nvSpPr>
        <xdr:cNvPr id="10" name="Arc 10"/>
        <xdr:cNvSpPr>
          <a:spLocks/>
        </xdr:cNvSpPr>
      </xdr:nvSpPr>
      <xdr:spPr>
        <a:xfrm>
          <a:off x="2381250" y="809625"/>
          <a:ext cx="1781175" cy="2762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5</xdr:row>
      <xdr:rowOff>190500</xdr:rowOff>
    </xdr:from>
    <xdr:to>
      <xdr:col>13</xdr:col>
      <xdr:colOff>85725</xdr:colOff>
      <xdr:row>11</xdr:row>
      <xdr:rowOff>133350</xdr:rowOff>
    </xdr:to>
    <xdr:sp>
      <xdr:nvSpPr>
        <xdr:cNvPr id="11" name="Arc 11"/>
        <xdr:cNvSpPr>
          <a:spLocks/>
        </xdr:cNvSpPr>
      </xdr:nvSpPr>
      <xdr:spPr>
        <a:xfrm>
          <a:off x="4162425" y="1066800"/>
          <a:ext cx="352425" cy="12001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12</xdr:row>
      <xdr:rowOff>85725</xdr:rowOff>
    </xdr:from>
    <xdr:to>
      <xdr:col>13</xdr:col>
      <xdr:colOff>104775</xdr:colOff>
      <xdr:row>18</xdr:row>
      <xdr:rowOff>0</xdr:rowOff>
    </xdr:to>
    <xdr:sp>
      <xdr:nvSpPr>
        <xdr:cNvPr id="12" name="Arc 12"/>
        <xdr:cNvSpPr>
          <a:spLocks/>
        </xdr:cNvSpPr>
      </xdr:nvSpPr>
      <xdr:spPr>
        <a:xfrm rot="10800000" flipH="1">
          <a:off x="4162425" y="2428875"/>
          <a:ext cx="371475" cy="11049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9525</xdr:rowOff>
    </xdr:from>
    <xdr:to>
      <xdr:col>11</xdr:col>
      <xdr:colOff>123825</xdr:colOff>
      <xdr:row>9</xdr:row>
      <xdr:rowOff>28575</xdr:rowOff>
    </xdr:to>
    <xdr:sp>
      <xdr:nvSpPr>
        <xdr:cNvPr id="13" name="Arc 18"/>
        <xdr:cNvSpPr>
          <a:spLocks/>
        </xdr:cNvSpPr>
      </xdr:nvSpPr>
      <xdr:spPr>
        <a:xfrm>
          <a:off x="4152900" y="1514475"/>
          <a:ext cx="123825" cy="2286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161925</xdr:rowOff>
    </xdr:from>
    <xdr:to>
      <xdr:col>11</xdr:col>
      <xdr:colOff>114300</xdr:colOff>
      <xdr:row>11</xdr:row>
      <xdr:rowOff>0</xdr:rowOff>
    </xdr:to>
    <xdr:sp>
      <xdr:nvSpPr>
        <xdr:cNvPr id="14" name="Arc 19"/>
        <xdr:cNvSpPr>
          <a:spLocks/>
        </xdr:cNvSpPr>
      </xdr:nvSpPr>
      <xdr:spPr>
        <a:xfrm rot="10800000" flipH="1">
          <a:off x="4152900" y="1876425"/>
          <a:ext cx="114300" cy="2571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11</xdr:row>
      <xdr:rowOff>180975</xdr:rowOff>
    </xdr:from>
    <xdr:to>
      <xdr:col>9</xdr:col>
      <xdr:colOff>66675</xdr:colOff>
      <xdr:row>12</xdr:row>
      <xdr:rowOff>28575</xdr:rowOff>
    </xdr:to>
    <xdr:sp>
      <xdr:nvSpPr>
        <xdr:cNvPr id="15" name="AutoShape 20"/>
        <xdr:cNvSpPr>
          <a:spLocks/>
        </xdr:cNvSpPr>
      </xdr:nvSpPr>
      <xdr:spPr>
        <a:xfrm>
          <a:off x="3686175" y="2314575"/>
          <a:ext cx="57150" cy="5715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11</xdr:row>
      <xdr:rowOff>76200</xdr:rowOff>
    </xdr:from>
    <xdr:to>
      <xdr:col>9</xdr:col>
      <xdr:colOff>133350</xdr:colOff>
      <xdr:row>11</xdr:row>
      <xdr:rowOff>161925</xdr:rowOff>
    </xdr:to>
    <xdr:sp>
      <xdr:nvSpPr>
        <xdr:cNvPr id="16" name="Arc 21"/>
        <xdr:cNvSpPr>
          <a:spLocks/>
        </xdr:cNvSpPr>
      </xdr:nvSpPr>
      <xdr:spPr>
        <a:xfrm rot="10800000" flipV="1">
          <a:off x="3705225" y="2209800"/>
          <a:ext cx="104775" cy="857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11</xdr:row>
      <xdr:rowOff>85725</xdr:rowOff>
    </xdr:from>
    <xdr:to>
      <xdr:col>10</xdr:col>
      <xdr:colOff>228600</xdr:colOff>
      <xdr:row>11</xdr:row>
      <xdr:rowOff>161925</xdr:rowOff>
    </xdr:to>
    <xdr:sp>
      <xdr:nvSpPr>
        <xdr:cNvPr id="17" name="Arc 22"/>
        <xdr:cNvSpPr>
          <a:spLocks/>
        </xdr:cNvSpPr>
      </xdr:nvSpPr>
      <xdr:spPr>
        <a:xfrm>
          <a:off x="4019550" y="2219325"/>
          <a:ext cx="12382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11</xdr:row>
      <xdr:rowOff>190500</xdr:rowOff>
    </xdr:from>
    <xdr:to>
      <xdr:col>3</xdr:col>
      <xdr:colOff>38100</xdr:colOff>
      <xdr:row>12</xdr:row>
      <xdr:rowOff>38100</xdr:rowOff>
    </xdr:to>
    <xdr:sp>
      <xdr:nvSpPr>
        <xdr:cNvPr id="18" name="AutoShape 23"/>
        <xdr:cNvSpPr>
          <a:spLocks/>
        </xdr:cNvSpPr>
      </xdr:nvSpPr>
      <xdr:spPr>
        <a:xfrm>
          <a:off x="666750" y="2324100"/>
          <a:ext cx="57150" cy="5715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5</xdr:row>
      <xdr:rowOff>209550</xdr:rowOff>
    </xdr:from>
    <xdr:to>
      <xdr:col>10</xdr:col>
      <xdr:colOff>238125</xdr:colOff>
      <xdr:row>6</xdr:row>
      <xdr:rowOff>133350</xdr:rowOff>
    </xdr:to>
    <xdr:sp>
      <xdr:nvSpPr>
        <xdr:cNvPr id="19" name="Arc 24"/>
        <xdr:cNvSpPr>
          <a:spLocks/>
        </xdr:cNvSpPr>
      </xdr:nvSpPr>
      <xdr:spPr>
        <a:xfrm rot="10800000">
          <a:off x="4029075" y="1085850"/>
          <a:ext cx="123825" cy="1333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17</xdr:row>
      <xdr:rowOff>9525</xdr:rowOff>
    </xdr:from>
    <xdr:to>
      <xdr:col>11</xdr:col>
      <xdr:colOff>0</xdr:colOff>
      <xdr:row>18</xdr:row>
      <xdr:rowOff>9525</xdr:rowOff>
    </xdr:to>
    <xdr:sp>
      <xdr:nvSpPr>
        <xdr:cNvPr id="20" name="Arc 25"/>
        <xdr:cNvSpPr>
          <a:spLocks/>
        </xdr:cNvSpPr>
      </xdr:nvSpPr>
      <xdr:spPr>
        <a:xfrm flipH="1">
          <a:off x="4029075" y="3400425"/>
          <a:ext cx="123825" cy="1428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466725</xdr:colOff>
      <xdr:row>12</xdr:row>
      <xdr:rowOff>0</xdr:rowOff>
    </xdr:from>
    <xdr:to>
      <xdr:col>8</xdr:col>
      <xdr:colOff>0</xdr:colOff>
      <xdr:row>14</xdr:row>
      <xdr:rowOff>0</xdr:rowOff>
    </xdr:to>
    <xdr:sp>
      <xdr:nvSpPr>
        <xdr:cNvPr id="21" name="Arc 26"/>
        <xdr:cNvSpPr>
          <a:spLocks/>
        </xdr:cNvSpPr>
      </xdr:nvSpPr>
      <xdr:spPr>
        <a:xfrm rot="10800000">
          <a:off x="3276600" y="2343150"/>
          <a:ext cx="238125" cy="4191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466725</xdr:colOff>
      <xdr:row>10</xdr:row>
      <xdr:rowOff>0</xdr:rowOff>
    </xdr:from>
    <xdr:to>
      <xdr:col>8</xdr:col>
      <xdr:colOff>0</xdr:colOff>
      <xdr:row>12</xdr:row>
      <xdr:rowOff>9525</xdr:rowOff>
    </xdr:to>
    <xdr:sp>
      <xdr:nvSpPr>
        <xdr:cNvPr id="22" name="Arc 27"/>
        <xdr:cNvSpPr>
          <a:spLocks/>
        </xdr:cNvSpPr>
      </xdr:nvSpPr>
      <xdr:spPr>
        <a:xfrm rot="10800000" flipV="1">
          <a:off x="3276600" y="1924050"/>
          <a:ext cx="238125" cy="4286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9525</xdr:rowOff>
    </xdr:from>
    <xdr:to>
      <xdr:col>8</xdr:col>
      <xdr:colOff>161925</xdr:colOff>
      <xdr:row>12</xdr:row>
      <xdr:rowOff>9525</xdr:rowOff>
    </xdr:to>
    <xdr:sp>
      <xdr:nvSpPr>
        <xdr:cNvPr id="23" name="Line 28"/>
        <xdr:cNvSpPr>
          <a:spLocks/>
        </xdr:cNvSpPr>
      </xdr:nvSpPr>
      <xdr:spPr>
        <a:xfrm>
          <a:off x="3514725" y="1933575"/>
          <a:ext cx="161925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10</xdr:row>
      <xdr:rowOff>0</xdr:rowOff>
    </xdr:from>
    <xdr:to>
      <xdr:col>8</xdr:col>
      <xdr:colOff>161925</xdr:colOff>
      <xdr:row>10</xdr:row>
      <xdr:rowOff>76200</xdr:rowOff>
    </xdr:to>
    <xdr:sp>
      <xdr:nvSpPr>
        <xdr:cNvPr id="24" name="Arc 29"/>
        <xdr:cNvSpPr>
          <a:spLocks/>
        </xdr:cNvSpPr>
      </xdr:nvSpPr>
      <xdr:spPr>
        <a:xfrm>
          <a:off x="3543300" y="1924050"/>
          <a:ext cx="13335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11</xdr:row>
      <xdr:rowOff>0</xdr:rowOff>
    </xdr:from>
    <xdr:to>
      <xdr:col>9</xdr:col>
      <xdr:colOff>9525</xdr:colOff>
      <xdr:row>11</xdr:row>
      <xdr:rowOff>142875</xdr:rowOff>
    </xdr:to>
    <xdr:sp>
      <xdr:nvSpPr>
        <xdr:cNvPr id="25" name="Arc 30"/>
        <xdr:cNvSpPr>
          <a:spLocks/>
        </xdr:cNvSpPr>
      </xdr:nvSpPr>
      <xdr:spPr>
        <a:xfrm rot="9600000" flipH="1">
          <a:off x="3676650" y="2133600"/>
          <a:ext cx="9525" cy="1428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9525</xdr:rowOff>
    </xdr:from>
    <xdr:to>
      <xdr:col>4</xdr:col>
      <xdr:colOff>247650</xdr:colOff>
      <xdr:row>12</xdr:row>
      <xdr:rowOff>9525</xdr:rowOff>
    </xdr:to>
    <xdr:sp>
      <xdr:nvSpPr>
        <xdr:cNvPr id="26" name="Arc 31"/>
        <xdr:cNvSpPr>
          <a:spLocks/>
        </xdr:cNvSpPr>
      </xdr:nvSpPr>
      <xdr:spPr>
        <a:xfrm>
          <a:off x="933450" y="1933575"/>
          <a:ext cx="238125" cy="4191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9525</xdr:rowOff>
    </xdr:from>
    <xdr:to>
      <xdr:col>4</xdr:col>
      <xdr:colOff>247650</xdr:colOff>
      <xdr:row>14</xdr:row>
      <xdr:rowOff>0</xdr:rowOff>
    </xdr:to>
    <xdr:sp>
      <xdr:nvSpPr>
        <xdr:cNvPr id="27" name="Arc 32"/>
        <xdr:cNvSpPr>
          <a:spLocks/>
        </xdr:cNvSpPr>
      </xdr:nvSpPr>
      <xdr:spPr>
        <a:xfrm rot="10800000" flipH="1">
          <a:off x="923925" y="2352675"/>
          <a:ext cx="247650" cy="4095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0</xdr:rowOff>
    </xdr:from>
    <xdr:to>
      <xdr:col>11</xdr:col>
      <xdr:colOff>114300</xdr:colOff>
      <xdr:row>13</xdr:row>
      <xdr:rowOff>76200</xdr:rowOff>
    </xdr:to>
    <xdr:sp>
      <xdr:nvSpPr>
        <xdr:cNvPr id="28" name="Arc 33"/>
        <xdr:cNvSpPr>
          <a:spLocks/>
        </xdr:cNvSpPr>
      </xdr:nvSpPr>
      <xdr:spPr>
        <a:xfrm>
          <a:off x="4162425" y="2552700"/>
          <a:ext cx="10477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11</xdr:col>
      <xdr:colOff>104775</xdr:colOff>
      <xdr:row>14</xdr:row>
      <xdr:rowOff>0</xdr:rowOff>
    </xdr:to>
    <xdr:sp>
      <xdr:nvSpPr>
        <xdr:cNvPr id="29" name="Arc 34"/>
        <xdr:cNvSpPr>
          <a:spLocks/>
        </xdr:cNvSpPr>
      </xdr:nvSpPr>
      <xdr:spPr>
        <a:xfrm rot="10800000" flipH="1">
          <a:off x="4152900" y="2667000"/>
          <a:ext cx="104775" cy="952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466725</xdr:colOff>
      <xdr:row>5</xdr:row>
      <xdr:rowOff>85725</xdr:rowOff>
    </xdr:from>
    <xdr:to>
      <xdr:col>5</xdr:col>
      <xdr:colOff>476250</xdr:colOff>
      <xdr:row>6</xdr:row>
      <xdr:rowOff>0</xdr:rowOff>
    </xdr:to>
    <xdr:sp>
      <xdr:nvSpPr>
        <xdr:cNvPr id="30" name="直線コネクタ 35"/>
        <xdr:cNvSpPr>
          <a:spLocks/>
        </xdr:cNvSpPr>
      </xdr:nvSpPr>
      <xdr:spPr>
        <a:xfrm flipH="1" flipV="1">
          <a:off x="1971675" y="962025"/>
          <a:ext cx="95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5</xdr:row>
      <xdr:rowOff>85725</xdr:rowOff>
    </xdr:from>
    <xdr:to>
      <xdr:col>6</xdr:col>
      <xdr:colOff>219075</xdr:colOff>
      <xdr:row>5</xdr:row>
      <xdr:rowOff>200025</xdr:rowOff>
    </xdr:to>
    <xdr:sp>
      <xdr:nvSpPr>
        <xdr:cNvPr id="31" name="直線コネクタ 36"/>
        <xdr:cNvSpPr>
          <a:spLocks/>
        </xdr:cNvSpPr>
      </xdr:nvSpPr>
      <xdr:spPr>
        <a:xfrm flipH="1" flipV="1">
          <a:off x="2428875" y="9620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466725</xdr:colOff>
      <xdr:row>6</xdr:row>
      <xdr:rowOff>38100</xdr:rowOff>
    </xdr:from>
    <xdr:to>
      <xdr:col>5</xdr:col>
      <xdr:colOff>695325</xdr:colOff>
      <xdr:row>6</xdr:row>
      <xdr:rowOff>38100</xdr:rowOff>
    </xdr:to>
    <xdr:sp>
      <xdr:nvSpPr>
        <xdr:cNvPr id="32" name="直線矢印コネクタ 37"/>
        <xdr:cNvSpPr>
          <a:spLocks/>
        </xdr:cNvSpPr>
      </xdr:nvSpPr>
      <xdr:spPr>
        <a:xfrm>
          <a:off x="1971675" y="1123950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38100</xdr:rowOff>
    </xdr:from>
    <xdr:to>
      <xdr:col>6</xdr:col>
      <xdr:colOff>228600</xdr:colOff>
      <xdr:row>6</xdr:row>
      <xdr:rowOff>38100</xdr:rowOff>
    </xdr:to>
    <xdr:sp>
      <xdr:nvSpPr>
        <xdr:cNvPr id="33" name="直線矢印コネクタ 38"/>
        <xdr:cNvSpPr>
          <a:spLocks/>
        </xdr:cNvSpPr>
      </xdr:nvSpPr>
      <xdr:spPr>
        <a:xfrm>
          <a:off x="2209800" y="1123950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5</xdr:row>
      <xdr:rowOff>38100</xdr:rowOff>
    </xdr:from>
    <xdr:to>
      <xdr:col>6</xdr:col>
      <xdr:colOff>323850</xdr:colOff>
      <xdr:row>6</xdr:row>
      <xdr:rowOff>9525</xdr:rowOff>
    </xdr:to>
    <xdr:sp>
      <xdr:nvSpPr>
        <xdr:cNvPr id="34" name="直線矢印コネクタ 39"/>
        <xdr:cNvSpPr>
          <a:spLocks/>
        </xdr:cNvSpPr>
      </xdr:nvSpPr>
      <xdr:spPr>
        <a:xfrm>
          <a:off x="2524125" y="914400"/>
          <a:ext cx="9525" cy="1809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15</xdr:col>
      <xdr:colOff>581025</xdr:colOff>
      <xdr:row>45</xdr:row>
      <xdr:rowOff>123825</xdr:rowOff>
    </xdr:to>
    <xdr:pic>
      <xdr:nvPicPr>
        <xdr:cNvPr id="35" name="Picture 73" descr="C:\Users\USER\Pictures\gai-ma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24350"/>
          <a:ext cx="5981700" cy="439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45</xdr:row>
      <xdr:rowOff>66675</xdr:rowOff>
    </xdr:from>
    <xdr:to>
      <xdr:col>11</xdr:col>
      <xdr:colOff>57150</xdr:colOff>
      <xdr:row>46</xdr:row>
      <xdr:rowOff>171450</xdr:rowOff>
    </xdr:to>
    <xdr:sp>
      <xdr:nvSpPr>
        <xdr:cNvPr id="36" name="Text Box 2"/>
        <xdr:cNvSpPr txBox="1">
          <a:spLocks noChangeArrowheads="1"/>
        </xdr:cNvSpPr>
      </xdr:nvSpPr>
      <xdr:spPr>
        <a:xfrm>
          <a:off x="2409825" y="8658225"/>
          <a:ext cx="1800225" cy="2762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つくばウェルネスパーク入口</a:t>
          </a:r>
        </a:p>
      </xdr:txBody>
    </xdr:sp>
    <xdr:clientData/>
  </xdr:twoCellAnchor>
  <xdr:twoCellAnchor>
    <xdr:from>
      <xdr:col>7</xdr:col>
      <xdr:colOff>438150</xdr:colOff>
      <xdr:row>43</xdr:row>
      <xdr:rowOff>95250</xdr:rowOff>
    </xdr:from>
    <xdr:to>
      <xdr:col>7</xdr:col>
      <xdr:colOff>590550</xdr:colOff>
      <xdr:row>45</xdr:row>
      <xdr:rowOff>47625</xdr:rowOff>
    </xdr:to>
    <xdr:sp>
      <xdr:nvSpPr>
        <xdr:cNvPr id="37" name="上矢印 63"/>
        <xdr:cNvSpPr>
          <a:spLocks/>
        </xdr:cNvSpPr>
      </xdr:nvSpPr>
      <xdr:spPr>
        <a:xfrm>
          <a:off x="3248025" y="8343900"/>
          <a:ext cx="152400" cy="295275"/>
        </a:xfrm>
        <a:prstGeom prst="upArrow">
          <a:avLst>
            <a:gd name="adj" fmla="val -24194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561975</xdr:colOff>
      <xdr:row>26</xdr:row>
      <xdr:rowOff>95250</xdr:rowOff>
    </xdr:from>
    <xdr:to>
      <xdr:col>6</xdr:col>
      <xdr:colOff>114300</xdr:colOff>
      <xdr:row>29</xdr:row>
      <xdr:rowOff>133350</xdr:rowOff>
    </xdr:to>
    <xdr:sp>
      <xdr:nvSpPr>
        <xdr:cNvPr id="38" name="Oval 5"/>
        <xdr:cNvSpPr>
          <a:spLocks/>
        </xdr:cNvSpPr>
      </xdr:nvSpPr>
      <xdr:spPr>
        <a:xfrm>
          <a:off x="1485900" y="5048250"/>
          <a:ext cx="838200" cy="666750"/>
        </a:xfrm>
        <a:prstGeom prst="ellipse">
          <a:avLst/>
        </a:prstGeom>
        <a:noFill/>
        <a:ln w="317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31</xdr:row>
      <xdr:rowOff>0</xdr:rowOff>
    </xdr:from>
    <xdr:to>
      <xdr:col>15</xdr:col>
      <xdr:colOff>485775</xdr:colOff>
      <xdr:row>32</xdr:row>
      <xdr:rowOff>47625</xdr:rowOff>
    </xdr:to>
    <xdr:sp>
      <xdr:nvSpPr>
        <xdr:cNvPr id="39" name="Text Box 6"/>
        <xdr:cNvSpPr txBox="1">
          <a:spLocks noChangeArrowheads="1"/>
        </xdr:cNvSpPr>
      </xdr:nvSpPr>
      <xdr:spPr>
        <a:xfrm>
          <a:off x="4010025" y="6000750"/>
          <a:ext cx="1876425" cy="2571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ｾｷｼｮｳﾁｬﾚﾝｼﾞｽﾀｼﾞｱﾑ</a:t>
          </a:r>
        </a:p>
      </xdr:txBody>
    </xdr:sp>
    <xdr:clientData/>
  </xdr:twoCellAnchor>
  <xdr:twoCellAnchor>
    <xdr:from>
      <xdr:col>0</xdr:col>
      <xdr:colOff>209550</xdr:colOff>
      <xdr:row>25</xdr:row>
      <xdr:rowOff>57150</xdr:rowOff>
    </xdr:from>
    <xdr:to>
      <xdr:col>4</xdr:col>
      <xdr:colOff>323850</xdr:colOff>
      <xdr:row>26</xdr:row>
      <xdr:rowOff>180975</xdr:rowOff>
    </xdr:to>
    <xdr:sp>
      <xdr:nvSpPr>
        <xdr:cNvPr id="40" name="AutoShape 7"/>
        <xdr:cNvSpPr>
          <a:spLocks/>
        </xdr:cNvSpPr>
      </xdr:nvSpPr>
      <xdr:spPr>
        <a:xfrm>
          <a:off x="209550" y="4800600"/>
          <a:ext cx="1038225" cy="333375"/>
        </a:xfrm>
        <a:prstGeom prst="wedgeRoundRectCallout">
          <a:avLst>
            <a:gd name="adj1" fmla="val 66699"/>
            <a:gd name="adj2" fmla="val 101990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臨時駐車場</a:t>
          </a:r>
        </a:p>
      </xdr:txBody>
    </xdr:sp>
    <xdr:clientData/>
  </xdr:twoCellAnchor>
  <xdr:twoCellAnchor>
    <xdr:from>
      <xdr:col>4</xdr:col>
      <xdr:colOff>552450</xdr:colOff>
      <xdr:row>31</xdr:row>
      <xdr:rowOff>142875</xdr:rowOff>
    </xdr:from>
    <xdr:to>
      <xdr:col>6</xdr:col>
      <xdr:colOff>219075</xdr:colOff>
      <xdr:row>33</xdr:row>
      <xdr:rowOff>47625</xdr:rowOff>
    </xdr:to>
    <xdr:sp>
      <xdr:nvSpPr>
        <xdr:cNvPr id="41" name="Line 8"/>
        <xdr:cNvSpPr>
          <a:spLocks/>
        </xdr:cNvSpPr>
      </xdr:nvSpPr>
      <xdr:spPr>
        <a:xfrm flipV="1">
          <a:off x="1476375" y="6143625"/>
          <a:ext cx="952500" cy="3238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33</xdr:row>
      <xdr:rowOff>57150</xdr:rowOff>
    </xdr:from>
    <xdr:to>
      <xdr:col>5</xdr:col>
      <xdr:colOff>314325</xdr:colOff>
      <xdr:row>34</xdr:row>
      <xdr:rowOff>171450</xdr:rowOff>
    </xdr:to>
    <xdr:sp>
      <xdr:nvSpPr>
        <xdr:cNvPr id="42" name="Line 9"/>
        <xdr:cNvSpPr>
          <a:spLocks/>
        </xdr:cNvSpPr>
      </xdr:nvSpPr>
      <xdr:spPr>
        <a:xfrm>
          <a:off x="1447800" y="6477000"/>
          <a:ext cx="371475" cy="3238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31</xdr:row>
      <xdr:rowOff>142875</xdr:rowOff>
    </xdr:from>
    <xdr:to>
      <xdr:col>6</xdr:col>
      <xdr:colOff>561975</xdr:colOff>
      <xdr:row>33</xdr:row>
      <xdr:rowOff>28575</xdr:rowOff>
    </xdr:to>
    <xdr:sp>
      <xdr:nvSpPr>
        <xdr:cNvPr id="43" name="Line 10"/>
        <xdr:cNvSpPr>
          <a:spLocks/>
        </xdr:cNvSpPr>
      </xdr:nvSpPr>
      <xdr:spPr>
        <a:xfrm>
          <a:off x="2390775" y="6143625"/>
          <a:ext cx="381000" cy="3048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33</xdr:row>
      <xdr:rowOff>76200</xdr:rowOff>
    </xdr:from>
    <xdr:to>
      <xdr:col>6</xdr:col>
      <xdr:colOff>523875</xdr:colOff>
      <xdr:row>34</xdr:row>
      <xdr:rowOff>152400</xdr:rowOff>
    </xdr:to>
    <xdr:sp>
      <xdr:nvSpPr>
        <xdr:cNvPr id="44" name="Line 11"/>
        <xdr:cNvSpPr>
          <a:spLocks/>
        </xdr:cNvSpPr>
      </xdr:nvSpPr>
      <xdr:spPr>
        <a:xfrm flipV="1">
          <a:off x="1819275" y="6496050"/>
          <a:ext cx="914400" cy="2857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38</xdr:row>
      <xdr:rowOff>85725</xdr:rowOff>
    </xdr:from>
    <xdr:to>
      <xdr:col>7</xdr:col>
      <xdr:colOff>504825</xdr:colOff>
      <xdr:row>39</xdr:row>
      <xdr:rowOff>66675</xdr:rowOff>
    </xdr:to>
    <xdr:sp>
      <xdr:nvSpPr>
        <xdr:cNvPr id="45" name="Line 12"/>
        <xdr:cNvSpPr>
          <a:spLocks/>
        </xdr:cNvSpPr>
      </xdr:nvSpPr>
      <xdr:spPr>
        <a:xfrm flipV="1">
          <a:off x="2828925" y="7477125"/>
          <a:ext cx="485775" cy="1524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39</xdr:row>
      <xdr:rowOff>76200</xdr:rowOff>
    </xdr:from>
    <xdr:to>
      <xdr:col>7</xdr:col>
      <xdr:colOff>295275</xdr:colOff>
      <xdr:row>42</xdr:row>
      <xdr:rowOff>133350</xdr:rowOff>
    </xdr:to>
    <xdr:sp>
      <xdr:nvSpPr>
        <xdr:cNvPr id="46" name="Line 13"/>
        <xdr:cNvSpPr>
          <a:spLocks/>
        </xdr:cNvSpPr>
      </xdr:nvSpPr>
      <xdr:spPr>
        <a:xfrm>
          <a:off x="2819400" y="7639050"/>
          <a:ext cx="285750" cy="5715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523875</xdr:colOff>
      <xdr:row>38</xdr:row>
      <xdr:rowOff>95250</xdr:rowOff>
    </xdr:from>
    <xdr:to>
      <xdr:col>7</xdr:col>
      <xdr:colOff>542925</xdr:colOff>
      <xdr:row>39</xdr:row>
      <xdr:rowOff>152400</xdr:rowOff>
    </xdr:to>
    <xdr:sp>
      <xdr:nvSpPr>
        <xdr:cNvPr id="47" name="Line 14"/>
        <xdr:cNvSpPr>
          <a:spLocks/>
        </xdr:cNvSpPr>
      </xdr:nvSpPr>
      <xdr:spPr>
        <a:xfrm>
          <a:off x="3333750" y="7486650"/>
          <a:ext cx="19050" cy="2286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495300</xdr:colOff>
      <xdr:row>40</xdr:row>
      <xdr:rowOff>9525</xdr:rowOff>
    </xdr:from>
    <xdr:to>
      <xdr:col>7</xdr:col>
      <xdr:colOff>533400</xdr:colOff>
      <xdr:row>42</xdr:row>
      <xdr:rowOff>28575</xdr:rowOff>
    </xdr:to>
    <xdr:sp>
      <xdr:nvSpPr>
        <xdr:cNvPr id="48" name="Line 15"/>
        <xdr:cNvSpPr>
          <a:spLocks/>
        </xdr:cNvSpPr>
      </xdr:nvSpPr>
      <xdr:spPr>
        <a:xfrm flipH="1">
          <a:off x="3305175" y="7743825"/>
          <a:ext cx="38100" cy="3619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42</xdr:row>
      <xdr:rowOff>66675</xdr:rowOff>
    </xdr:from>
    <xdr:to>
      <xdr:col>7</xdr:col>
      <xdr:colOff>476250</xdr:colOff>
      <xdr:row>42</xdr:row>
      <xdr:rowOff>114300</xdr:rowOff>
    </xdr:to>
    <xdr:sp>
      <xdr:nvSpPr>
        <xdr:cNvPr id="49" name="Line 16"/>
        <xdr:cNvSpPr>
          <a:spLocks/>
        </xdr:cNvSpPr>
      </xdr:nvSpPr>
      <xdr:spPr>
        <a:xfrm flipH="1">
          <a:off x="3067050" y="8143875"/>
          <a:ext cx="219075" cy="4762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36</xdr:row>
      <xdr:rowOff>95250</xdr:rowOff>
    </xdr:from>
    <xdr:to>
      <xdr:col>5</xdr:col>
      <xdr:colOff>485775</xdr:colOff>
      <xdr:row>39</xdr:row>
      <xdr:rowOff>76200</xdr:rowOff>
    </xdr:to>
    <xdr:sp>
      <xdr:nvSpPr>
        <xdr:cNvPr id="50" name="AutoShape 17"/>
        <xdr:cNvSpPr>
          <a:spLocks/>
        </xdr:cNvSpPr>
      </xdr:nvSpPr>
      <xdr:spPr>
        <a:xfrm>
          <a:off x="647700" y="7143750"/>
          <a:ext cx="1343025" cy="495300"/>
        </a:xfrm>
        <a:prstGeom prst="wedgeRoundRectCallout">
          <a:avLst>
            <a:gd name="adj1" fmla="val 24351"/>
            <a:gd name="adj2" fmla="val -139490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駐車禁止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絶対に駐車しないで下さい</a:t>
          </a:r>
        </a:p>
      </xdr:txBody>
    </xdr:sp>
    <xdr:clientData/>
  </xdr:twoCellAnchor>
  <xdr:twoCellAnchor>
    <xdr:from>
      <xdr:col>3</xdr:col>
      <xdr:colOff>190500</xdr:colOff>
      <xdr:row>40</xdr:row>
      <xdr:rowOff>76200</xdr:rowOff>
    </xdr:from>
    <xdr:to>
      <xdr:col>5</xdr:col>
      <xdr:colOff>133350</xdr:colOff>
      <xdr:row>43</xdr:row>
      <xdr:rowOff>133350</xdr:rowOff>
    </xdr:to>
    <xdr:sp>
      <xdr:nvSpPr>
        <xdr:cNvPr id="51" name="AutoShape 18"/>
        <xdr:cNvSpPr>
          <a:spLocks/>
        </xdr:cNvSpPr>
      </xdr:nvSpPr>
      <xdr:spPr>
        <a:xfrm>
          <a:off x="876300" y="7810500"/>
          <a:ext cx="762000" cy="571500"/>
        </a:xfrm>
        <a:prstGeom prst="wedgeRoundRectCallout">
          <a:avLst>
            <a:gd name="adj1" fmla="val 138574"/>
            <a:gd name="adj2" fmla="val -94814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ﾁｬﾚｽﾀ用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駐車場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219075</xdr:colOff>
      <xdr:row>35</xdr:row>
      <xdr:rowOff>152400</xdr:rowOff>
    </xdr:from>
    <xdr:to>
      <xdr:col>6</xdr:col>
      <xdr:colOff>533400</xdr:colOff>
      <xdr:row>37</xdr:row>
      <xdr:rowOff>114300</xdr:rowOff>
    </xdr:to>
    <xdr:sp>
      <xdr:nvSpPr>
        <xdr:cNvPr id="52" name="Rectangle 24"/>
        <xdr:cNvSpPr>
          <a:spLocks/>
        </xdr:cNvSpPr>
      </xdr:nvSpPr>
      <xdr:spPr>
        <a:xfrm>
          <a:off x="2428875" y="6991350"/>
          <a:ext cx="3143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Ⅰ</a:t>
          </a:r>
        </a:p>
      </xdr:txBody>
    </xdr:sp>
    <xdr:clientData/>
  </xdr:twoCellAnchor>
  <xdr:twoCellAnchor>
    <xdr:from>
      <xdr:col>3</xdr:col>
      <xdr:colOff>238125</xdr:colOff>
      <xdr:row>35</xdr:row>
      <xdr:rowOff>142875</xdr:rowOff>
    </xdr:from>
    <xdr:to>
      <xdr:col>4</xdr:col>
      <xdr:colOff>0</xdr:colOff>
      <xdr:row>37</xdr:row>
      <xdr:rowOff>114300</xdr:rowOff>
    </xdr:to>
    <xdr:sp>
      <xdr:nvSpPr>
        <xdr:cNvPr id="53" name="Rectangle 25"/>
        <xdr:cNvSpPr>
          <a:spLocks/>
        </xdr:cNvSpPr>
      </xdr:nvSpPr>
      <xdr:spPr>
        <a:xfrm>
          <a:off x="923925" y="6981825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Ⅱ</a:t>
          </a:r>
        </a:p>
      </xdr:txBody>
    </xdr:sp>
    <xdr:clientData/>
  </xdr:twoCellAnchor>
  <xdr:twoCellAnchor>
    <xdr:from>
      <xdr:col>1</xdr:col>
      <xdr:colOff>0</xdr:colOff>
      <xdr:row>22</xdr:row>
      <xdr:rowOff>66675</xdr:rowOff>
    </xdr:from>
    <xdr:to>
      <xdr:col>5</xdr:col>
      <xdr:colOff>628650</xdr:colOff>
      <xdr:row>23</xdr:row>
      <xdr:rowOff>180975</xdr:rowOff>
    </xdr:to>
    <xdr:sp>
      <xdr:nvSpPr>
        <xdr:cNvPr id="54" name="AutoShape 28"/>
        <xdr:cNvSpPr>
          <a:spLocks/>
        </xdr:cNvSpPr>
      </xdr:nvSpPr>
      <xdr:spPr>
        <a:xfrm>
          <a:off x="209550" y="4181475"/>
          <a:ext cx="1924050" cy="3238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つくばウェルネスパーク図</a:t>
          </a:r>
        </a:p>
      </xdr:txBody>
    </xdr:sp>
    <xdr:clientData/>
  </xdr:twoCellAnchor>
  <xdr:twoCellAnchor>
    <xdr:from>
      <xdr:col>6</xdr:col>
      <xdr:colOff>590550</xdr:colOff>
      <xdr:row>35</xdr:row>
      <xdr:rowOff>123825</xdr:rowOff>
    </xdr:from>
    <xdr:to>
      <xdr:col>7</xdr:col>
      <xdr:colOff>304800</xdr:colOff>
      <xdr:row>37</xdr:row>
      <xdr:rowOff>85725</xdr:rowOff>
    </xdr:to>
    <xdr:sp>
      <xdr:nvSpPr>
        <xdr:cNvPr id="55" name="Rectangle 24"/>
        <xdr:cNvSpPr>
          <a:spLocks/>
        </xdr:cNvSpPr>
      </xdr:nvSpPr>
      <xdr:spPr>
        <a:xfrm>
          <a:off x="2800350" y="6962775"/>
          <a:ext cx="3143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Ⅱ</a:t>
          </a:r>
        </a:p>
      </xdr:txBody>
    </xdr:sp>
    <xdr:clientData/>
  </xdr:twoCellAnchor>
  <xdr:twoCellAnchor>
    <xdr:from>
      <xdr:col>4</xdr:col>
      <xdr:colOff>66675</xdr:colOff>
      <xdr:row>31</xdr:row>
      <xdr:rowOff>9525</xdr:rowOff>
    </xdr:from>
    <xdr:to>
      <xdr:col>4</xdr:col>
      <xdr:colOff>314325</xdr:colOff>
      <xdr:row>32</xdr:row>
      <xdr:rowOff>142875</xdr:rowOff>
    </xdr:to>
    <xdr:sp>
      <xdr:nvSpPr>
        <xdr:cNvPr id="56" name="Rectangle 26"/>
        <xdr:cNvSpPr>
          <a:spLocks/>
        </xdr:cNvSpPr>
      </xdr:nvSpPr>
      <xdr:spPr>
        <a:xfrm flipH="1">
          <a:off x="990600" y="6010275"/>
          <a:ext cx="2476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Ⅰ</a:t>
          </a:r>
        </a:p>
      </xdr:txBody>
    </xdr:sp>
    <xdr:clientData/>
  </xdr:twoCellAnchor>
  <xdr:twoCellAnchor>
    <xdr:from>
      <xdr:col>4</xdr:col>
      <xdr:colOff>438150</xdr:colOff>
      <xdr:row>30</xdr:row>
      <xdr:rowOff>114300</xdr:rowOff>
    </xdr:from>
    <xdr:to>
      <xdr:col>5</xdr:col>
      <xdr:colOff>114300</xdr:colOff>
      <xdr:row>32</xdr:row>
      <xdr:rowOff>38100</xdr:rowOff>
    </xdr:to>
    <xdr:sp>
      <xdr:nvSpPr>
        <xdr:cNvPr id="57" name="Rectangle 26"/>
        <xdr:cNvSpPr>
          <a:spLocks/>
        </xdr:cNvSpPr>
      </xdr:nvSpPr>
      <xdr:spPr>
        <a:xfrm flipH="1">
          <a:off x="1362075" y="5905500"/>
          <a:ext cx="2571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24"/>
  <sheetViews>
    <sheetView zoomScalePageLayoutView="0" workbookViewId="0" topLeftCell="A4">
      <selection activeCell="I7" sqref="I7"/>
    </sheetView>
  </sheetViews>
  <sheetFormatPr defaultColWidth="9.00390625" defaultRowHeight="13.5"/>
  <cols>
    <col min="1" max="1" width="4.75390625" style="0" customWidth="1"/>
    <col min="2" max="2" width="19.125" style="0" customWidth="1"/>
    <col min="3" max="7" width="19.75390625" style="0" customWidth="1"/>
    <col min="8" max="8" width="20.625" style="0" customWidth="1"/>
  </cols>
  <sheetData>
    <row r="1" spans="2:8" ht="12.75" customHeight="1">
      <c r="B1" s="121"/>
      <c r="C1" s="121"/>
      <c r="D1" s="121"/>
      <c r="E1" s="121"/>
      <c r="F1" s="121"/>
      <c r="G1" s="121"/>
      <c r="H1" s="121"/>
    </row>
    <row r="2" spans="1:8" ht="27" customHeight="1">
      <c r="A2" s="17"/>
      <c r="B2" s="17" t="s">
        <v>30</v>
      </c>
      <c r="C2" s="1"/>
      <c r="E2" s="1"/>
      <c r="F2" s="151"/>
      <c r="G2" s="82" t="s">
        <v>91</v>
      </c>
      <c r="H2" s="82"/>
    </row>
    <row r="3" spans="2:8" ht="23.25" customHeight="1" thickBot="1">
      <c r="B3" s="118"/>
      <c r="C3" s="144" t="s">
        <v>19</v>
      </c>
      <c r="D3" s="124" t="s">
        <v>20</v>
      </c>
      <c r="E3" s="124" t="s">
        <v>21</v>
      </c>
      <c r="F3" s="119" t="s">
        <v>22</v>
      </c>
      <c r="G3" s="188" t="s">
        <v>90</v>
      </c>
      <c r="H3" s="190"/>
    </row>
    <row r="4" spans="2:8" ht="33" customHeight="1" thickTop="1">
      <c r="B4" s="73" t="s">
        <v>14</v>
      </c>
      <c r="C4" s="143" t="s">
        <v>92</v>
      </c>
      <c r="D4" s="123" t="s">
        <v>97</v>
      </c>
      <c r="E4" s="123" t="s">
        <v>103</v>
      </c>
      <c r="F4" s="83" t="s">
        <v>107</v>
      </c>
      <c r="G4" s="189" t="s">
        <v>121</v>
      </c>
      <c r="H4" s="148"/>
    </row>
    <row r="5" spans="2:8" ht="33" customHeight="1">
      <c r="B5" s="7" t="s">
        <v>16</v>
      </c>
      <c r="C5" s="122" t="s">
        <v>93</v>
      </c>
      <c r="D5" s="84" t="s">
        <v>98</v>
      </c>
      <c r="E5" s="84" t="s">
        <v>104</v>
      </c>
      <c r="F5" s="84" t="s">
        <v>108</v>
      </c>
      <c r="G5" s="99" t="s">
        <v>122</v>
      </c>
      <c r="H5" s="148"/>
    </row>
    <row r="6" spans="2:8" ht="27" customHeight="1">
      <c r="B6" s="7" t="s">
        <v>17</v>
      </c>
      <c r="C6" s="142" t="s">
        <v>168</v>
      </c>
      <c r="D6" s="84" t="s">
        <v>99</v>
      </c>
      <c r="E6" s="158" t="s">
        <v>109</v>
      </c>
      <c r="F6" s="139"/>
      <c r="G6" s="353" t="s">
        <v>137</v>
      </c>
      <c r="H6" s="355"/>
    </row>
    <row r="7" spans="2:8" ht="27" customHeight="1">
      <c r="B7" s="137" t="s">
        <v>10</v>
      </c>
      <c r="C7" s="142" t="s">
        <v>94</v>
      </c>
      <c r="D7" s="138" t="s">
        <v>100</v>
      </c>
      <c r="E7" s="138" t="s">
        <v>105</v>
      </c>
      <c r="F7" s="139"/>
      <c r="G7" s="354"/>
      <c r="H7" s="355"/>
    </row>
    <row r="8" spans="1:8" ht="27" customHeight="1">
      <c r="A8" s="356" t="s">
        <v>136</v>
      </c>
      <c r="B8" s="7" t="s">
        <v>18</v>
      </c>
      <c r="C8" s="78" t="s">
        <v>95</v>
      </c>
      <c r="D8" s="84" t="s">
        <v>101</v>
      </c>
      <c r="E8" s="84" t="s">
        <v>111</v>
      </c>
      <c r="F8" s="139"/>
      <c r="G8" s="357" t="s">
        <v>73</v>
      </c>
      <c r="H8" s="359"/>
    </row>
    <row r="9" spans="1:8" ht="27" customHeight="1">
      <c r="A9" s="356"/>
      <c r="B9" s="8" t="s">
        <v>13</v>
      </c>
      <c r="C9" s="78" t="s">
        <v>96</v>
      </c>
      <c r="D9" s="84" t="s">
        <v>102</v>
      </c>
      <c r="E9" s="84" t="s">
        <v>106</v>
      </c>
      <c r="F9" s="85"/>
      <c r="G9" s="358"/>
      <c r="H9" s="359"/>
    </row>
    <row r="10" ht="15.75" customHeight="1">
      <c r="A10" s="356"/>
    </row>
    <row r="11" spans="1:2" ht="23.25" customHeight="1">
      <c r="A11" s="356"/>
      <c r="B11" s="17" t="s">
        <v>169</v>
      </c>
    </row>
    <row r="12" spans="1:8" ht="21.75" customHeight="1" thickBot="1">
      <c r="A12" s="356"/>
      <c r="B12" s="120"/>
      <c r="C12" s="128" t="s">
        <v>36</v>
      </c>
      <c r="D12" s="360" t="s">
        <v>38</v>
      </c>
      <c r="E12" s="361"/>
      <c r="F12" s="361"/>
      <c r="G12" s="156"/>
      <c r="H12" s="149" t="s">
        <v>90</v>
      </c>
    </row>
    <row r="13" spans="1:8" ht="27" customHeight="1" thickTop="1">
      <c r="A13" s="356"/>
      <c r="B13" s="362" t="s">
        <v>37</v>
      </c>
      <c r="C13" s="73" t="s">
        <v>33</v>
      </c>
      <c r="D13" s="86" t="s">
        <v>92</v>
      </c>
      <c r="E13" s="87" t="s">
        <v>104</v>
      </c>
      <c r="F13" s="140" t="s">
        <v>176</v>
      </c>
      <c r="G13" s="177"/>
      <c r="H13" s="364" t="s">
        <v>121</v>
      </c>
    </row>
    <row r="14" spans="1:8" ht="27" customHeight="1" thickBot="1">
      <c r="A14" s="356"/>
      <c r="B14" s="363"/>
      <c r="C14" s="88" t="s">
        <v>32</v>
      </c>
      <c r="D14" s="89" t="s">
        <v>179</v>
      </c>
      <c r="E14" s="90" t="s">
        <v>181</v>
      </c>
      <c r="F14" s="141" t="s">
        <v>183</v>
      </c>
      <c r="G14" s="178"/>
      <c r="H14" s="365"/>
    </row>
    <row r="15" spans="1:8" ht="27" customHeight="1" thickTop="1">
      <c r="A15" s="356"/>
      <c r="B15" s="362" t="s">
        <v>24</v>
      </c>
      <c r="C15" s="73" t="s">
        <v>28</v>
      </c>
      <c r="D15" s="180" t="s">
        <v>172</v>
      </c>
      <c r="E15" s="87" t="s">
        <v>175</v>
      </c>
      <c r="F15" s="140" t="s">
        <v>177</v>
      </c>
      <c r="G15" s="177"/>
      <c r="H15" s="364" t="s">
        <v>122</v>
      </c>
    </row>
    <row r="16" spans="1:8" ht="27" customHeight="1" thickBot="1">
      <c r="A16" s="356"/>
      <c r="B16" s="363"/>
      <c r="C16" s="137" t="s">
        <v>31</v>
      </c>
      <c r="D16" s="89" t="s">
        <v>180</v>
      </c>
      <c r="E16" s="90" t="s">
        <v>111</v>
      </c>
      <c r="F16" s="141" t="s">
        <v>96</v>
      </c>
      <c r="G16" s="178"/>
      <c r="H16" s="365"/>
    </row>
    <row r="17" spans="2:8" ht="27" customHeight="1" thickBot="1" thickTop="1">
      <c r="B17" s="155" t="s">
        <v>119</v>
      </c>
      <c r="C17" s="179" t="s">
        <v>71</v>
      </c>
      <c r="D17" s="181" t="s">
        <v>93</v>
      </c>
      <c r="E17" s="182" t="s">
        <v>178</v>
      </c>
      <c r="F17" s="260" t="s">
        <v>100</v>
      </c>
      <c r="G17" s="261"/>
      <c r="H17" s="203" t="s">
        <v>137</v>
      </c>
    </row>
    <row r="18" spans="2:8" ht="27" customHeight="1" thickBot="1" thickTop="1">
      <c r="B18" s="183" t="s">
        <v>120</v>
      </c>
      <c r="C18" s="183" t="s">
        <v>72</v>
      </c>
      <c r="D18" s="184" t="s">
        <v>108</v>
      </c>
      <c r="E18" s="185" t="s">
        <v>173</v>
      </c>
      <c r="F18" s="186" t="s">
        <v>182</v>
      </c>
      <c r="G18" s="183" t="s">
        <v>106</v>
      </c>
      <c r="H18" s="187" t="s">
        <v>73</v>
      </c>
    </row>
    <row r="19" ht="16.5" customHeight="1" thickTop="1"/>
    <row r="20" spans="2:5" ht="22.5" customHeight="1">
      <c r="B20" s="80" t="s">
        <v>123</v>
      </c>
      <c r="C20" s="5"/>
      <c r="D20" s="4"/>
      <c r="E20" s="11"/>
    </row>
    <row r="21" spans="2:5" ht="22.5" customHeight="1">
      <c r="B21" s="80"/>
      <c r="C21" s="81" t="s">
        <v>60</v>
      </c>
      <c r="D21" s="4"/>
      <c r="E21" s="11"/>
    </row>
    <row r="22" spans="2:5" ht="22.5" customHeight="1">
      <c r="B22" s="82" t="s">
        <v>124</v>
      </c>
      <c r="C22" s="77"/>
      <c r="E22" s="1"/>
    </row>
    <row r="23" ht="22.5" customHeight="1">
      <c r="B23" s="82" t="s">
        <v>184</v>
      </c>
    </row>
    <row r="24" ht="24" customHeight="1">
      <c r="B24" s="82" t="s">
        <v>185</v>
      </c>
    </row>
  </sheetData>
  <sheetProtection/>
  <mergeCells count="10">
    <mergeCell ref="G6:G7"/>
    <mergeCell ref="H6:H7"/>
    <mergeCell ref="A8:A16"/>
    <mergeCell ref="G8:G9"/>
    <mergeCell ref="H8:H9"/>
    <mergeCell ref="D12:F12"/>
    <mergeCell ref="B13:B14"/>
    <mergeCell ref="H13:H14"/>
    <mergeCell ref="B15:B16"/>
    <mergeCell ref="H15:H16"/>
  </mergeCells>
  <printOptions/>
  <pageMargins left="0.2362204724409449" right="0.2362204724409449" top="0.35433070866141736" bottom="0.35433070866141736" header="0.31496062992125984" footer="0.3149606299212598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7" sqref="J27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23"/>
  <sheetViews>
    <sheetView zoomScalePageLayoutView="0" workbookViewId="0" topLeftCell="A7">
      <selection activeCell="F13" sqref="F13"/>
    </sheetView>
  </sheetViews>
  <sheetFormatPr defaultColWidth="9.00390625" defaultRowHeight="13.5"/>
  <cols>
    <col min="1" max="1" width="4.75390625" style="0" customWidth="1"/>
    <col min="2" max="2" width="19.125" style="0" customWidth="1"/>
    <col min="3" max="7" width="19.75390625" style="0" customWidth="1"/>
    <col min="8" max="8" width="20.625" style="0" customWidth="1"/>
  </cols>
  <sheetData>
    <row r="1" spans="2:8" ht="21" customHeight="1">
      <c r="B1" s="121"/>
      <c r="C1" s="121"/>
      <c r="D1" s="121"/>
      <c r="E1" s="121"/>
      <c r="F1" s="121"/>
      <c r="G1" s="121"/>
      <c r="H1" s="121"/>
    </row>
    <row r="2" spans="1:8" ht="27" customHeight="1">
      <c r="A2" s="17"/>
      <c r="B2" s="17" t="s">
        <v>30</v>
      </c>
      <c r="C2" s="1"/>
      <c r="E2" s="1"/>
      <c r="F2" s="151"/>
      <c r="G2" s="82" t="s">
        <v>91</v>
      </c>
      <c r="H2" s="82"/>
    </row>
    <row r="3" spans="2:8" ht="23.25" customHeight="1" thickBot="1">
      <c r="B3" s="118"/>
      <c r="C3" s="144" t="s">
        <v>19</v>
      </c>
      <c r="D3" s="124" t="s">
        <v>20</v>
      </c>
      <c r="E3" s="124" t="s">
        <v>21</v>
      </c>
      <c r="F3" s="119" t="s">
        <v>22</v>
      </c>
      <c r="G3" s="188" t="s">
        <v>90</v>
      </c>
      <c r="H3" s="190"/>
    </row>
    <row r="4" spans="2:8" ht="33" customHeight="1" thickTop="1">
      <c r="B4" s="73" t="s">
        <v>14</v>
      </c>
      <c r="C4" s="143" t="s">
        <v>92</v>
      </c>
      <c r="D4" s="123" t="s">
        <v>97</v>
      </c>
      <c r="E4" s="123" t="s">
        <v>103</v>
      </c>
      <c r="F4" s="83" t="s">
        <v>107</v>
      </c>
      <c r="G4" s="189" t="s">
        <v>121</v>
      </c>
      <c r="H4" s="148"/>
    </row>
    <row r="5" spans="2:8" ht="33" customHeight="1">
      <c r="B5" s="7" t="s">
        <v>16</v>
      </c>
      <c r="C5" s="122" t="s">
        <v>93</v>
      </c>
      <c r="D5" s="84" t="s">
        <v>98</v>
      </c>
      <c r="E5" s="84" t="s">
        <v>104</v>
      </c>
      <c r="F5" s="84" t="s">
        <v>108</v>
      </c>
      <c r="G5" s="99" t="s">
        <v>122</v>
      </c>
      <c r="H5" s="148"/>
    </row>
    <row r="6" spans="2:8" ht="27" customHeight="1">
      <c r="B6" s="7" t="s">
        <v>17</v>
      </c>
      <c r="C6" s="142" t="s">
        <v>168</v>
      </c>
      <c r="D6" s="84" t="s">
        <v>99</v>
      </c>
      <c r="E6" s="158" t="s">
        <v>109</v>
      </c>
      <c r="F6" s="139"/>
      <c r="G6" s="353" t="s">
        <v>137</v>
      </c>
      <c r="H6" s="355"/>
    </row>
    <row r="7" spans="2:8" ht="27" customHeight="1">
      <c r="B7" s="137" t="s">
        <v>10</v>
      </c>
      <c r="C7" s="142" t="s">
        <v>94</v>
      </c>
      <c r="D7" s="138" t="s">
        <v>100</v>
      </c>
      <c r="E7" s="138" t="s">
        <v>105</v>
      </c>
      <c r="F7" s="139"/>
      <c r="G7" s="354"/>
      <c r="H7" s="355"/>
    </row>
    <row r="8" spans="1:8" ht="27" customHeight="1">
      <c r="A8" s="356" t="s">
        <v>136</v>
      </c>
      <c r="B8" s="7" t="s">
        <v>18</v>
      </c>
      <c r="C8" s="78" t="s">
        <v>95</v>
      </c>
      <c r="D8" s="84" t="s">
        <v>101</v>
      </c>
      <c r="E8" s="84" t="s">
        <v>111</v>
      </c>
      <c r="F8" s="139"/>
      <c r="G8" s="357" t="s">
        <v>118</v>
      </c>
      <c r="H8" s="359"/>
    </row>
    <row r="9" spans="1:8" ht="27" customHeight="1">
      <c r="A9" s="356"/>
      <c r="B9" s="8" t="s">
        <v>13</v>
      </c>
      <c r="C9" s="78" t="s">
        <v>96</v>
      </c>
      <c r="D9" s="84" t="s">
        <v>102</v>
      </c>
      <c r="E9" s="84" t="s">
        <v>106</v>
      </c>
      <c r="F9" s="85"/>
      <c r="G9" s="358"/>
      <c r="H9" s="359"/>
    </row>
    <row r="10" ht="20.25" customHeight="1">
      <c r="A10" s="356"/>
    </row>
    <row r="11" spans="1:2" ht="23.25" customHeight="1">
      <c r="A11" s="356"/>
      <c r="B11" s="17" t="s">
        <v>170</v>
      </c>
    </row>
    <row r="12" spans="1:8" ht="21.75" customHeight="1" thickBot="1">
      <c r="A12" s="356"/>
      <c r="B12" s="120" t="s">
        <v>35</v>
      </c>
      <c r="C12" s="128" t="s">
        <v>36</v>
      </c>
      <c r="D12" s="360" t="s">
        <v>38</v>
      </c>
      <c r="E12" s="361"/>
      <c r="F12" s="361"/>
      <c r="G12" s="156"/>
      <c r="H12" s="149" t="s">
        <v>90</v>
      </c>
    </row>
    <row r="13" spans="1:8" ht="27" customHeight="1" thickTop="1">
      <c r="A13" s="356"/>
      <c r="B13" s="362" t="s">
        <v>37</v>
      </c>
      <c r="C13" s="73" t="s">
        <v>33</v>
      </c>
      <c r="D13" s="277" t="s">
        <v>92</v>
      </c>
      <c r="E13" s="87" t="s">
        <v>174</v>
      </c>
      <c r="F13" s="140" t="s">
        <v>176</v>
      </c>
      <c r="G13" s="177"/>
      <c r="H13" s="364" t="s">
        <v>121</v>
      </c>
    </row>
    <row r="14" spans="1:8" ht="27" customHeight="1" thickBot="1">
      <c r="A14" s="356"/>
      <c r="B14" s="363"/>
      <c r="C14" s="88" t="s">
        <v>32</v>
      </c>
      <c r="D14" s="278" t="s">
        <v>179</v>
      </c>
      <c r="E14" s="281" t="s">
        <v>181</v>
      </c>
      <c r="F14" s="141" t="s">
        <v>183</v>
      </c>
      <c r="G14" s="178"/>
      <c r="H14" s="365"/>
    </row>
    <row r="15" spans="1:8" ht="27" customHeight="1" thickTop="1">
      <c r="A15" s="356"/>
      <c r="B15" s="362" t="s">
        <v>24</v>
      </c>
      <c r="C15" s="73" t="s">
        <v>34</v>
      </c>
      <c r="D15" s="86" t="s">
        <v>171</v>
      </c>
      <c r="E15" s="87" t="s">
        <v>190</v>
      </c>
      <c r="F15" s="280" t="s">
        <v>177</v>
      </c>
      <c r="G15" s="177"/>
      <c r="H15" s="364" t="s">
        <v>122</v>
      </c>
    </row>
    <row r="16" spans="1:8" ht="27" customHeight="1" thickBot="1">
      <c r="A16" s="356"/>
      <c r="B16" s="363"/>
      <c r="C16" s="137" t="s">
        <v>31</v>
      </c>
      <c r="D16" s="89" t="s">
        <v>180</v>
      </c>
      <c r="E16" s="90" t="s">
        <v>111</v>
      </c>
      <c r="F16" s="282" t="s">
        <v>96</v>
      </c>
      <c r="G16" s="178"/>
      <c r="H16" s="365"/>
    </row>
    <row r="17" spans="2:8" ht="27" customHeight="1" thickBot="1" thickTop="1">
      <c r="B17" s="155" t="s">
        <v>119</v>
      </c>
      <c r="C17" s="179" t="s">
        <v>71</v>
      </c>
      <c r="D17" s="180" t="s">
        <v>172</v>
      </c>
      <c r="E17" s="279" t="s">
        <v>93</v>
      </c>
      <c r="F17" s="182" t="s">
        <v>178</v>
      </c>
      <c r="G17" s="155" t="s">
        <v>100</v>
      </c>
      <c r="H17" s="203" t="s">
        <v>137</v>
      </c>
    </row>
    <row r="18" spans="2:8" ht="27" customHeight="1" thickBot="1" thickTop="1">
      <c r="B18" s="183" t="s">
        <v>120</v>
      </c>
      <c r="C18" s="183" t="s">
        <v>72</v>
      </c>
      <c r="D18" s="184" t="s">
        <v>108</v>
      </c>
      <c r="E18" s="185" t="s">
        <v>173</v>
      </c>
      <c r="F18" s="186" t="s">
        <v>182</v>
      </c>
      <c r="G18" s="183" t="s">
        <v>106</v>
      </c>
      <c r="H18" s="187" t="s">
        <v>73</v>
      </c>
    </row>
    <row r="19" ht="16.5" customHeight="1" thickTop="1"/>
    <row r="20" spans="2:5" ht="22.5" customHeight="1">
      <c r="B20" s="80" t="s">
        <v>123</v>
      </c>
      <c r="C20" s="5"/>
      <c r="D20" s="4"/>
      <c r="E20" s="11"/>
    </row>
    <row r="21" spans="2:5" ht="22.5" customHeight="1">
      <c r="B21" s="80"/>
      <c r="C21" s="81" t="s">
        <v>60</v>
      </c>
      <c r="D21" s="4"/>
      <c r="E21" s="11"/>
    </row>
    <row r="22" spans="2:5" ht="22.5" customHeight="1">
      <c r="B22" s="82" t="s">
        <v>124</v>
      </c>
      <c r="C22" s="77"/>
      <c r="E22" s="1"/>
    </row>
    <row r="23" ht="22.5" customHeight="1">
      <c r="B23" s="82" t="s">
        <v>148</v>
      </c>
    </row>
    <row r="24" ht="21" customHeight="1"/>
  </sheetData>
  <sheetProtection/>
  <mergeCells count="10">
    <mergeCell ref="H6:H7"/>
    <mergeCell ref="G6:G7"/>
    <mergeCell ref="G8:G9"/>
    <mergeCell ref="A8:A16"/>
    <mergeCell ref="B13:B14"/>
    <mergeCell ref="B15:B16"/>
    <mergeCell ref="D12:F12"/>
    <mergeCell ref="H13:H14"/>
    <mergeCell ref="H15:H16"/>
    <mergeCell ref="H8:H9"/>
  </mergeCells>
  <printOptions/>
  <pageMargins left="0.2362204724409449" right="0.2362204724409449" top="0.35433070866141736" bottom="0.35433070866141736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S8" sqref="S8"/>
    </sheetView>
  </sheetViews>
  <sheetFormatPr defaultColWidth="9.00390625" defaultRowHeight="13.5"/>
  <cols>
    <col min="1" max="1" width="3.75390625" style="0" customWidth="1"/>
    <col min="2" max="2" width="10.625" style="1" customWidth="1"/>
    <col min="3" max="3" width="12.625" style="1" customWidth="1"/>
    <col min="4" max="4" width="5.125" style="1" customWidth="1"/>
    <col min="5" max="5" width="3.75390625" style="1" customWidth="1"/>
    <col min="6" max="6" width="5.125" style="0" customWidth="1"/>
    <col min="7" max="10" width="12.75390625" style="1" customWidth="1"/>
    <col min="11" max="11" width="5.125" style="1" customWidth="1"/>
    <col min="12" max="12" width="3.75390625" style="0" customWidth="1"/>
    <col min="13" max="13" width="5.125" style="0" customWidth="1"/>
    <col min="14" max="14" width="12.75390625" style="0" customWidth="1"/>
    <col min="15" max="16" width="12.75390625" style="1" customWidth="1"/>
  </cols>
  <sheetData>
    <row r="1" ht="27" customHeight="1">
      <c r="B1" s="17" t="s">
        <v>74</v>
      </c>
    </row>
    <row r="2" ht="6" customHeight="1">
      <c r="B2" s="17"/>
    </row>
    <row r="3" spans="2:10" ht="27.75" customHeight="1">
      <c r="B3" s="2" t="s">
        <v>144</v>
      </c>
      <c r="J3" s="2" t="s">
        <v>145</v>
      </c>
    </row>
    <row r="4" spans="2:16" ht="27.75" customHeight="1" thickBot="1">
      <c r="B4" s="208" t="s">
        <v>0</v>
      </c>
      <c r="C4" s="366" t="s">
        <v>1</v>
      </c>
      <c r="D4" s="367"/>
      <c r="E4" s="367"/>
      <c r="F4" s="367"/>
      <c r="G4" s="368"/>
      <c r="H4" s="91" t="s">
        <v>39</v>
      </c>
      <c r="I4" s="79" t="s">
        <v>40</v>
      </c>
      <c r="J4" s="366" t="s">
        <v>1</v>
      </c>
      <c r="K4" s="367"/>
      <c r="L4" s="367"/>
      <c r="M4" s="367"/>
      <c r="N4" s="367"/>
      <c r="O4" s="91" t="s">
        <v>39</v>
      </c>
      <c r="P4" s="104" t="s">
        <v>40</v>
      </c>
    </row>
    <row r="5" spans="2:16" ht="34.5" customHeight="1" thickTop="1">
      <c r="B5" s="125" t="s">
        <v>112</v>
      </c>
      <c r="C5" s="160" t="str">
        <f>'2日目が7月20日,25日組合せ試合会場'!C4</f>
        <v>吾妻ＳＣ</v>
      </c>
      <c r="D5" s="227">
        <v>5</v>
      </c>
      <c r="E5" s="66" t="s">
        <v>27</v>
      </c>
      <c r="F5" s="251">
        <v>2</v>
      </c>
      <c r="G5" s="162" t="str">
        <f>'2日目が7月20日,25日組合せ試合会場'!D4</f>
        <v>茎崎ﾌﾞﾚｲｽﾞＦＣ</v>
      </c>
      <c r="H5" s="163" t="str">
        <f>'2日目が7月20日,25日組合せ試合会場'!E4</f>
        <v>ＦＣ　北条</v>
      </c>
      <c r="I5" s="164" t="str">
        <f>'2日目が7月20日,25日組合せ試合会場'!F4</f>
        <v>つくばＪｒ．ＦＣ</v>
      </c>
      <c r="J5" s="171" t="str">
        <f>'2日目が7月20日,25日組合せ試合会場'!C5</f>
        <v>二の宮ＦＣ</v>
      </c>
      <c r="K5" s="253">
        <v>0</v>
      </c>
      <c r="L5" s="66" t="s">
        <v>11</v>
      </c>
      <c r="M5" s="251">
        <v>3</v>
      </c>
      <c r="N5" s="168" t="str">
        <f>'2日目が7月20日,25日組合せ試合会場'!D5</f>
        <v>つくばｽﾎﾟｰﾂ</v>
      </c>
      <c r="O5" s="163" t="str">
        <f>'2日目が7月20日,25日組合せ試合会場'!E5</f>
        <v>ｱﾝﾄﾗｰｽﾞつくば</v>
      </c>
      <c r="P5" s="169" t="str">
        <f>'2日目が7月20日,25日組合せ試合会場'!F5</f>
        <v>東光台ＳＣ</v>
      </c>
    </row>
    <row r="6" spans="2:16" ht="34.5" customHeight="1">
      <c r="B6" s="126" t="s">
        <v>113</v>
      </c>
      <c r="C6" s="161" t="str">
        <f>'2日目が7月20日,25日組合せ試合会場'!E4</f>
        <v>ＦＣ　北条</v>
      </c>
      <c r="D6" s="233">
        <v>2</v>
      </c>
      <c r="E6" s="20" t="s">
        <v>27</v>
      </c>
      <c r="F6" s="252">
        <v>0</v>
      </c>
      <c r="G6" s="165" t="str">
        <f>'2日目が7月20日,25日組合せ試合会場'!F4</f>
        <v>つくばＪｒ．ＦＣ</v>
      </c>
      <c r="H6" s="166" t="str">
        <f>'2日目が7月20日,25日組合せ試合会場'!C4</f>
        <v>吾妻ＳＣ</v>
      </c>
      <c r="I6" s="157" t="str">
        <f>'2日目が7月20日,25日組合せ試合会場'!D4</f>
        <v>茎崎ﾌﾞﾚｲｽﾞＦＣ</v>
      </c>
      <c r="J6" s="161" t="str">
        <f>'2日目が7月20日,25日組合せ試合会場'!E5</f>
        <v>ｱﾝﾄﾗｰｽﾞつくば</v>
      </c>
      <c r="K6" s="252">
        <v>8</v>
      </c>
      <c r="L6" s="20" t="s">
        <v>11</v>
      </c>
      <c r="M6" s="252">
        <v>0</v>
      </c>
      <c r="N6" s="170" t="str">
        <f>'2日目が7月20日,25日組合せ試合会場'!F5</f>
        <v>東光台ＳＣ</v>
      </c>
      <c r="O6" s="166" t="str">
        <f>'2日目が7月20日,25日組合せ試合会場'!C5</f>
        <v>二の宮ＦＣ</v>
      </c>
      <c r="P6" s="165" t="str">
        <f>'2日目が7月20日,25日組合せ試合会場'!D5</f>
        <v>つくばｽﾎﾟｰﾂ</v>
      </c>
    </row>
    <row r="7" spans="2:16" ht="34.5" customHeight="1">
      <c r="B7" s="126" t="s">
        <v>114</v>
      </c>
      <c r="C7" s="161" t="str">
        <f>'2日目が7月20日,25日組合せ試合会場'!C4</f>
        <v>吾妻ＳＣ</v>
      </c>
      <c r="D7" s="233">
        <v>5</v>
      </c>
      <c r="E7" s="20" t="s">
        <v>27</v>
      </c>
      <c r="F7" s="252">
        <v>1</v>
      </c>
      <c r="G7" s="165" t="str">
        <f>'2日目が7月20日,25日組合せ試合会場'!F4</f>
        <v>つくばＪｒ．ＦＣ</v>
      </c>
      <c r="H7" s="166" t="str">
        <f>'2日目が7月20日,25日組合せ試合会場'!D4</f>
        <v>茎崎ﾌﾞﾚｲｽﾞＦＣ</v>
      </c>
      <c r="I7" s="157" t="str">
        <f>'2日目が7月20日,25日組合せ試合会場'!E4</f>
        <v>ＦＣ　北条</v>
      </c>
      <c r="J7" s="161" t="str">
        <f>'2日目が7月20日,25日組合せ試合会場'!C5</f>
        <v>二の宮ＦＣ</v>
      </c>
      <c r="K7" s="252">
        <v>2</v>
      </c>
      <c r="L7" s="20" t="s">
        <v>11</v>
      </c>
      <c r="M7" s="252">
        <v>2</v>
      </c>
      <c r="N7" s="170" t="str">
        <f>'2日目が7月20日,25日組合せ試合会場'!F5</f>
        <v>東光台ＳＣ</v>
      </c>
      <c r="O7" s="166" t="str">
        <f>'2日目が7月20日,25日組合せ試合会場'!D5</f>
        <v>つくばｽﾎﾟｰﾂ</v>
      </c>
      <c r="P7" s="165" t="str">
        <f>'2日目が7月20日,25日組合せ試合会場'!E5</f>
        <v>ｱﾝﾄﾗｰｽﾞつくば</v>
      </c>
    </row>
    <row r="8" spans="1:16" ht="34.5" customHeight="1">
      <c r="A8" s="356" t="s">
        <v>138</v>
      </c>
      <c r="B8" s="126" t="s">
        <v>115</v>
      </c>
      <c r="C8" s="161" t="str">
        <f>'2日目が7月20日,25日組合せ試合会場'!D4</f>
        <v>茎崎ﾌﾞﾚｲｽﾞＦＣ</v>
      </c>
      <c r="D8" s="233">
        <v>2</v>
      </c>
      <c r="E8" s="20" t="s">
        <v>27</v>
      </c>
      <c r="F8" s="252">
        <v>3</v>
      </c>
      <c r="G8" s="165" t="str">
        <f>'2日目が7月20日,25日組合せ試合会場'!E4</f>
        <v>ＦＣ　北条</v>
      </c>
      <c r="H8" s="166" t="str">
        <f>'2日目が7月20日,25日組合せ試合会場'!F4</f>
        <v>つくばＪｒ．ＦＣ</v>
      </c>
      <c r="I8" s="157" t="str">
        <f>'2日目が7月20日,25日組合せ試合会場'!C4</f>
        <v>吾妻ＳＣ</v>
      </c>
      <c r="J8" s="161" t="str">
        <f>'2日目が7月20日,25日組合せ試合会場'!D5</f>
        <v>つくばｽﾎﾟｰﾂ</v>
      </c>
      <c r="K8" s="252">
        <v>1</v>
      </c>
      <c r="L8" s="20" t="s">
        <v>11</v>
      </c>
      <c r="M8" s="252">
        <v>9</v>
      </c>
      <c r="N8" s="170" t="str">
        <f>'2日目が7月20日,25日組合せ試合会場'!E5</f>
        <v>ｱﾝﾄﾗｰｽﾞつくば</v>
      </c>
      <c r="O8" s="166" t="str">
        <f>'2日目が7月20日,25日組合せ試合会場'!F5</f>
        <v>東光台ＳＣ</v>
      </c>
      <c r="P8" s="165" t="str">
        <f>'2日目が7月20日,25日組合せ試合会場'!C5</f>
        <v>二の宮ＦＣ</v>
      </c>
    </row>
    <row r="9" spans="1:16" ht="34.5" customHeight="1">
      <c r="A9" s="356"/>
      <c r="B9" s="126" t="s">
        <v>116</v>
      </c>
      <c r="C9" s="161" t="str">
        <f>'2日目が7月20日,25日組合せ試合会場'!C4</f>
        <v>吾妻ＳＣ</v>
      </c>
      <c r="D9" s="233">
        <v>4</v>
      </c>
      <c r="E9" s="20" t="s">
        <v>27</v>
      </c>
      <c r="F9" s="252">
        <v>1</v>
      </c>
      <c r="G9" s="165" t="str">
        <f>'2日目が7月20日,25日組合せ試合会場'!E4</f>
        <v>ＦＣ　北条</v>
      </c>
      <c r="H9" s="166" t="str">
        <f>'2日目が7月20日,25日組合せ試合会場'!D4</f>
        <v>茎崎ﾌﾞﾚｲｽﾞＦＣ</v>
      </c>
      <c r="I9" s="157" t="str">
        <f>'2日目が7月20日,25日組合せ試合会場'!F4</f>
        <v>つくばＪｒ．ＦＣ</v>
      </c>
      <c r="J9" s="161" t="str">
        <f>'2日目が7月20日,25日組合せ試合会場'!C5</f>
        <v>二の宮ＦＣ</v>
      </c>
      <c r="K9" s="252">
        <v>0</v>
      </c>
      <c r="L9" s="20" t="s">
        <v>11</v>
      </c>
      <c r="M9" s="252">
        <v>10</v>
      </c>
      <c r="N9" s="170" t="str">
        <f>'2日目が7月20日,25日組合せ試合会場'!E5</f>
        <v>ｱﾝﾄﾗｰｽﾞつくば</v>
      </c>
      <c r="O9" s="166" t="str">
        <f>'2日目が7月20日,25日組合せ試合会場'!D5</f>
        <v>つくばｽﾎﾟｰﾂ</v>
      </c>
      <c r="P9" s="165" t="str">
        <f>'2日目が7月20日,25日組合せ試合会場'!F5</f>
        <v>東光台ＳＣ</v>
      </c>
    </row>
    <row r="10" spans="1:16" ht="34.5" customHeight="1">
      <c r="A10" s="356"/>
      <c r="B10" s="126" t="s">
        <v>117</v>
      </c>
      <c r="C10" s="161" t="str">
        <f>'2日目が7月20日,25日組合せ試合会場'!D4</f>
        <v>茎崎ﾌﾞﾚｲｽﾞＦＣ</v>
      </c>
      <c r="D10" s="233">
        <v>4</v>
      </c>
      <c r="E10" s="20" t="s">
        <v>27</v>
      </c>
      <c r="F10" s="252">
        <v>1</v>
      </c>
      <c r="G10" s="165" t="str">
        <f>'2日目が7月20日,25日組合せ試合会場'!F4</f>
        <v>つくばＪｒ．ＦＣ</v>
      </c>
      <c r="H10" s="166" t="str">
        <f>'2日目が7月20日,25日組合せ試合会場'!C4</f>
        <v>吾妻ＳＣ</v>
      </c>
      <c r="I10" s="157" t="str">
        <f>'2日目が7月20日,25日組合せ試合会場'!E4</f>
        <v>ＦＣ　北条</v>
      </c>
      <c r="J10" s="161" t="str">
        <f>'2日目が7月20日,25日組合せ試合会場'!D5</f>
        <v>つくばｽﾎﾟｰﾂ</v>
      </c>
      <c r="K10" s="252">
        <v>3</v>
      </c>
      <c r="L10" s="20" t="s">
        <v>11</v>
      </c>
      <c r="M10" s="252">
        <v>0</v>
      </c>
      <c r="N10" s="170" t="str">
        <f>'2日目が7月20日,25日組合せ試合会場'!F5</f>
        <v>東光台ＳＣ</v>
      </c>
      <c r="O10" s="166" t="str">
        <f>'2日目が7月20日,25日組合せ試合会場'!C5</f>
        <v>二の宮ＦＣ</v>
      </c>
      <c r="P10" s="165" t="str">
        <f>'2日目が7月20日,25日組合せ試合会場'!E5</f>
        <v>ｱﾝﾄﾗｰｽﾞつくば</v>
      </c>
    </row>
    <row r="11" spans="1:16" ht="12" customHeight="1">
      <c r="A11" s="356"/>
      <c r="B11" s="93"/>
      <c r="C11" s="93"/>
      <c r="D11" s="150"/>
      <c r="E11" s="72"/>
      <c r="F11" s="92"/>
      <c r="G11" s="93"/>
      <c r="H11" s="93"/>
      <c r="I11" s="93"/>
      <c r="J11" s="159"/>
      <c r="K11" s="92"/>
      <c r="L11" s="72"/>
      <c r="M11" s="92"/>
      <c r="N11" s="93"/>
      <c r="O11" s="93"/>
      <c r="P11" s="93"/>
    </row>
    <row r="12" spans="1:16" ht="27.75" customHeight="1">
      <c r="A12" s="356"/>
      <c r="B12" s="2" t="s">
        <v>154</v>
      </c>
      <c r="C12" s="11"/>
      <c r="D12" s="3"/>
      <c r="E12" s="3"/>
      <c r="F12" s="10"/>
      <c r="G12" s="5"/>
      <c r="H12" s="5"/>
      <c r="I12" s="5"/>
      <c r="J12" s="2" t="s">
        <v>155</v>
      </c>
      <c r="K12" s="6"/>
      <c r="L12" s="4"/>
      <c r="M12" s="10"/>
      <c r="N12" s="10"/>
      <c r="O12" s="5"/>
      <c r="P12" s="5"/>
    </row>
    <row r="13" spans="1:16" ht="27.75" customHeight="1" thickBot="1">
      <c r="A13" s="356"/>
      <c r="B13" s="208" t="s">
        <v>0</v>
      </c>
      <c r="C13" s="366" t="s">
        <v>1</v>
      </c>
      <c r="D13" s="367"/>
      <c r="E13" s="367"/>
      <c r="F13" s="367"/>
      <c r="G13" s="368"/>
      <c r="H13" s="91" t="s">
        <v>39</v>
      </c>
      <c r="I13" s="147" t="s">
        <v>40</v>
      </c>
      <c r="J13" s="366" t="s">
        <v>1</v>
      </c>
      <c r="K13" s="367"/>
      <c r="L13" s="367"/>
      <c r="M13" s="367"/>
      <c r="N13" s="368"/>
      <c r="O13" s="104" t="s">
        <v>39</v>
      </c>
      <c r="P13" s="104" t="s">
        <v>40</v>
      </c>
    </row>
    <row r="14" spans="1:16" ht="34.5" customHeight="1" thickTop="1">
      <c r="A14" s="356"/>
      <c r="B14" s="125" t="s">
        <v>162</v>
      </c>
      <c r="C14" s="160" t="str">
        <f>'2日目が7月20日,25日組合せ試合会場'!C6</f>
        <v>竹園西・東ＦＣ</v>
      </c>
      <c r="D14" s="227">
        <v>2</v>
      </c>
      <c r="E14" s="20" t="s">
        <v>11</v>
      </c>
      <c r="F14" s="251">
        <v>4</v>
      </c>
      <c r="G14" s="162" t="str">
        <f>'2日目が7月20日,25日組合せ試合会場'!D6</f>
        <v>ＭＡＥＮＯ　Ｄ２Ｃ</v>
      </c>
      <c r="H14" s="163" t="str">
        <f>'2日目が7月20日,25日組合せ試合会場'!C7</f>
        <v>手代木ＳＣ・Ａ</v>
      </c>
      <c r="I14" s="168" t="str">
        <f>'2日目が7月20日,25日組合せ試合会場'!D7</f>
        <v>大穂東ＳＣ</v>
      </c>
      <c r="J14" s="171" t="str">
        <f>'2日目が7月20日,25日組合せ試合会場'!C8</f>
        <v>ＦＣ　ＲＥＧＩＳＴＡ</v>
      </c>
      <c r="K14" s="254">
        <v>10</v>
      </c>
      <c r="L14" s="20" t="s">
        <v>11</v>
      </c>
      <c r="M14" s="254">
        <v>0</v>
      </c>
      <c r="N14" s="172" t="str">
        <f>'2日目が7月20日,25日組合せ試合会場'!D8</f>
        <v>手代木ＳＣ・Ｂ</v>
      </c>
      <c r="O14" s="169" t="str">
        <f>'2日目が7月20日,25日組合せ試合会場'!C9</f>
        <v>並木ＦＣ</v>
      </c>
      <c r="P14" s="173" t="str">
        <f>'2日目が7月20日,25日組合せ試合会場'!D9</f>
        <v>吉沼ＦＣﾌﾟﾘﾏｰﾘｵ</v>
      </c>
    </row>
    <row r="15" spans="2:16" ht="34.5" customHeight="1">
      <c r="B15" s="126" t="s">
        <v>163</v>
      </c>
      <c r="C15" s="161" t="str">
        <f>'2日目が7月20日,25日組合せ試合会場'!C7</f>
        <v>手代木ＳＣ・Ａ</v>
      </c>
      <c r="D15" s="233">
        <v>6</v>
      </c>
      <c r="E15" s="20" t="s">
        <v>11</v>
      </c>
      <c r="F15" s="252">
        <v>0</v>
      </c>
      <c r="G15" s="165" t="str">
        <f>'2日目が7月20日,25日組合せ試合会場'!D7</f>
        <v>大穂東ＳＣ</v>
      </c>
      <c r="H15" s="166" t="str">
        <f>'2日目が7月20日,25日組合せ試合会場'!C6</f>
        <v>竹園西・東ＦＣ</v>
      </c>
      <c r="I15" s="170" t="str">
        <f>'2日目が7月20日,25日組合せ試合会場'!D6</f>
        <v>ＭＡＥＮＯ　Ｄ２Ｃ</v>
      </c>
      <c r="J15" s="161" t="str">
        <f>'2日目が7月20日,25日組合せ試合会場'!C9</f>
        <v>並木ＦＣ</v>
      </c>
      <c r="K15" s="255">
        <v>0</v>
      </c>
      <c r="L15" s="20" t="s">
        <v>11</v>
      </c>
      <c r="M15" s="255">
        <v>4</v>
      </c>
      <c r="N15" s="174" t="str">
        <f>'2日目が7月20日,25日組合せ試合会場'!D9</f>
        <v>吉沼ＦＣﾌﾟﾘﾏｰﾘｵ</v>
      </c>
      <c r="O15" s="165" t="str">
        <f>'2日目が7月20日,25日組合せ試合会場'!C8</f>
        <v>ＦＣ　ＲＥＧＩＳＴＡ</v>
      </c>
      <c r="P15" s="166" t="str">
        <f>'2日目が7月20日,25日組合せ試合会場'!D8</f>
        <v>手代木ＳＣ・Ｂ</v>
      </c>
    </row>
    <row r="16" spans="2:16" ht="34.5" customHeight="1">
      <c r="B16" s="126" t="s">
        <v>164</v>
      </c>
      <c r="C16" s="161" t="str">
        <f>'2日目が7月20日,25日組合せ試合会場'!D6</f>
        <v>ＭＡＥＮＯ　Ｄ２Ｃ</v>
      </c>
      <c r="D16" s="233">
        <v>6</v>
      </c>
      <c r="E16" s="20" t="s">
        <v>11</v>
      </c>
      <c r="F16" s="252">
        <v>0</v>
      </c>
      <c r="G16" s="165" t="str">
        <f>'2日目が7月20日,25日組合せ試合会場'!E6</f>
        <v>ＦＣ大穂ﾊﾟﾙｾﾝﾃ</v>
      </c>
      <c r="H16" s="166" t="str">
        <f>'2日目が7月20日,25日組合せ試合会場'!D7</f>
        <v>大穂東ＳＣ</v>
      </c>
      <c r="I16" s="170" t="str">
        <f>'2日目が7月20日,25日組合せ試合会場'!E7</f>
        <v>高崎ＳＳＳ</v>
      </c>
      <c r="J16" s="161" t="str">
        <f>'2日目が7月20日,25日組合せ試合会場'!D8</f>
        <v>手代木ＳＣ・Ｂ</v>
      </c>
      <c r="K16" s="256">
        <v>0</v>
      </c>
      <c r="L16" s="20" t="s">
        <v>11</v>
      </c>
      <c r="M16" s="256">
        <v>12</v>
      </c>
      <c r="N16" s="175" t="str">
        <f>'2日目が7月20日,25日組合せ試合会場'!E8</f>
        <v>桜ＦＣ</v>
      </c>
      <c r="O16" s="176" t="str">
        <f>'2日目が7月20日,25日組合せ試合会場'!D9</f>
        <v>吉沼ＦＣﾌﾟﾘﾏｰﾘｵ</v>
      </c>
      <c r="P16" s="166" t="str">
        <f>'2日目が7月20日,25日組合せ試合会場'!E9</f>
        <v>谷田部ＦＣ</v>
      </c>
    </row>
    <row r="17" spans="2:16" ht="34.5" customHeight="1">
      <c r="B17" s="145" t="s">
        <v>165</v>
      </c>
      <c r="C17" s="161" t="str">
        <f>'2日目が7月20日,25日組合せ試合会場'!D7</f>
        <v>大穂東ＳＣ</v>
      </c>
      <c r="D17" s="233">
        <v>0</v>
      </c>
      <c r="E17" s="20" t="s">
        <v>11</v>
      </c>
      <c r="F17" s="252">
        <v>4</v>
      </c>
      <c r="G17" s="165" t="str">
        <f>'2日目が7月20日,25日組合せ試合会場'!E7</f>
        <v>高崎ＳＳＳ</v>
      </c>
      <c r="H17" s="166" t="str">
        <f>'2日目が7月20日,25日組合せ試合会場'!D6</f>
        <v>ＭＡＥＮＯ　Ｄ２Ｃ</v>
      </c>
      <c r="I17" s="111" t="str">
        <f>'2日目が7月20日,25日組合せ試合会場'!E6</f>
        <v>ＦＣ大穂ﾊﾟﾙｾﾝﾃ</v>
      </c>
      <c r="J17" s="161" t="str">
        <f>'2日目が7月20日,25日組合せ試合会場'!D9</f>
        <v>吉沼ＦＣﾌﾟﾘﾏｰﾘｵ</v>
      </c>
      <c r="K17" s="256">
        <v>11</v>
      </c>
      <c r="L17" s="20" t="s">
        <v>11</v>
      </c>
      <c r="M17" s="256">
        <v>0</v>
      </c>
      <c r="N17" s="174" t="str">
        <f>'2日目が7月20日,25日組合せ試合会場'!E9</f>
        <v>谷田部ＦＣ</v>
      </c>
      <c r="O17" s="165" t="str">
        <f>'2日目が7月20日,25日組合せ試合会場'!D8</f>
        <v>手代木ＳＣ・Ｂ</v>
      </c>
      <c r="P17" s="166" t="str">
        <f>'2日目が7月20日,25日組合せ試合会場'!E8</f>
        <v>桜ＦＣ</v>
      </c>
    </row>
    <row r="18" spans="2:16" ht="34.5" customHeight="1">
      <c r="B18" s="145" t="s">
        <v>166</v>
      </c>
      <c r="C18" s="161" t="str">
        <f>'2日目が7月20日,25日組合せ試合会場'!C6</f>
        <v>竹園西・東ＦＣ</v>
      </c>
      <c r="D18" s="233">
        <v>8</v>
      </c>
      <c r="E18" s="20" t="s">
        <v>11</v>
      </c>
      <c r="F18" s="252">
        <v>0</v>
      </c>
      <c r="G18" s="165" t="str">
        <f>'2日目が7月20日,25日組合せ試合会場'!E6</f>
        <v>ＦＣ大穂ﾊﾟﾙｾﾝﾃ</v>
      </c>
      <c r="H18" s="166" t="str">
        <f>'2日目が7月20日,25日組合せ試合会場'!E7</f>
        <v>高崎ＳＳＳ</v>
      </c>
      <c r="I18" s="111" t="str">
        <f>'2日目が7月20日,25日組合せ試合会場'!C7</f>
        <v>手代木ＳＣ・Ａ</v>
      </c>
      <c r="J18" s="161" t="str">
        <f>'2日目が7月20日,25日組合せ試合会場'!C8</f>
        <v>ＦＣ　ＲＥＧＩＳＴＡ</v>
      </c>
      <c r="K18" s="256">
        <v>3</v>
      </c>
      <c r="L18" s="20" t="s">
        <v>11</v>
      </c>
      <c r="M18" s="256">
        <v>1</v>
      </c>
      <c r="N18" s="174" t="str">
        <f>'2日目が7月20日,25日組合せ試合会場'!E8</f>
        <v>桜ＦＣ</v>
      </c>
      <c r="O18" s="165" t="str">
        <f>'2日目が7月20日,25日組合せ試合会場'!E9</f>
        <v>谷田部ＦＣ</v>
      </c>
      <c r="P18" s="166" t="str">
        <f>'2日目が7月20日,25日組合せ試合会場'!C9</f>
        <v>並木ＦＣ</v>
      </c>
    </row>
    <row r="19" spans="2:16" ht="34.5" customHeight="1">
      <c r="B19" s="145" t="s">
        <v>167</v>
      </c>
      <c r="C19" s="167" t="str">
        <f>'2日目が7月20日,25日組合せ試合会場'!C7</f>
        <v>手代木ＳＣ・Ａ</v>
      </c>
      <c r="D19" s="233">
        <v>6</v>
      </c>
      <c r="E19" s="20" t="s">
        <v>11</v>
      </c>
      <c r="F19" s="252">
        <v>2</v>
      </c>
      <c r="G19" s="165" t="str">
        <f>'2日目が7月20日,25日組合せ試合会場'!E7</f>
        <v>高崎ＳＳＳ</v>
      </c>
      <c r="H19" s="166" t="str">
        <f>'2日目が7月20日,25日組合せ試合会場'!E6</f>
        <v>ＦＣ大穂ﾊﾟﾙｾﾝﾃ</v>
      </c>
      <c r="I19" s="111" t="str">
        <f>'2日目が7月20日,25日組合せ試合会場'!C6</f>
        <v>竹園西・東ＦＣ</v>
      </c>
      <c r="J19" s="161" t="str">
        <f>'2日目が7月20日,25日組合せ試合会場'!C9</f>
        <v>並木ＦＣ</v>
      </c>
      <c r="K19" s="252">
        <v>7</v>
      </c>
      <c r="L19" s="20" t="s">
        <v>11</v>
      </c>
      <c r="M19" s="252">
        <v>0</v>
      </c>
      <c r="N19" s="174" t="str">
        <f>'2日目が7月20日,25日組合せ試合会場'!E9</f>
        <v>谷田部ＦＣ</v>
      </c>
      <c r="O19" s="165" t="str">
        <f>'2日目が7月20日,25日組合せ試合会場'!E8</f>
        <v>桜ＦＣ</v>
      </c>
      <c r="P19" s="166" t="str">
        <f>'2日目が7月20日,25日組合せ試合会場'!C8</f>
        <v>ＦＣ　ＲＥＧＩＳＴＡ</v>
      </c>
    </row>
    <row r="20" spans="2:16" ht="6" customHeight="1">
      <c r="B20" s="5"/>
      <c r="C20" s="5"/>
      <c r="D20" s="3"/>
      <c r="E20" s="4"/>
      <c r="F20" s="10"/>
      <c r="G20" s="93"/>
      <c r="H20" s="5"/>
      <c r="I20" s="5"/>
      <c r="J20" s="5"/>
      <c r="K20" s="4"/>
      <c r="L20" s="4"/>
      <c r="M20" s="10"/>
      <c r="N20" s="10"/>
      <c r="O20" s="5"/>
      <c r="P20" s="5"/>
    </row>
  </sheetData>
  <sheetProtection/>
  <mergeCells count="5">
    <mergeCell ref="C4:G4"/>
    <mergeCell ref="J13:N13"/>
    <mergeCell ref="A8:A14"/>
    <mergeCell ref="J4:N4"/>
    <mergeCell ref="C13:G13"/>
  </mergeCells>
  <printOptions/>
  <pageMargins left="0.2362204724409449" right="0.2362204724409449" top="0.35433070866141736" bottom="0.35433070866141736" header="0.31496062992125984" footer="0.31496062992125984"/>
  <pageSetup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3"/>
  <sheetViews>
    <sheetView zoomScale="115" zoomScaleNormal="115" zoomScalePageLayoutView="0" workbookViewId="0" topLeftCell="A1">
      <selection activeCell="Q51" sqref="Q51"/>
    </sheetView>
  </sheetViews>
  <sheetFormatPr defaultColWidth="9.00390625" defaultRowHeight="13.5"/>
  <cols>
    <col min="1" max="1" width="12.75390625" style="1" customWidth="1"/>
    <col min="2" max="6" width="4.75390625" style="1" customWidth="1"/>
    <col min="7" max="9" width="4.75390625" style="0" customWidth="1"/>
    <col min="10" max="15" width="4.75390625" style="1" customWidth="1"/>
    <col min="16" max="16" width="4.75390625" style="0" customWidth="1"/>
    <col min="17" max="21" width="4.75390625" style="1" customWidth="1"/>
    <col min="22" max="22" width="3.25390625" style="0" customWidth="1"/>
  </cols>
  <sheetData>
    <row r="1" ht="30" customHeight="1">
      <c r="A1" s="17" t="s">
        <v>88</v>
      </c>
    </row>
    <row r="2" ht="7.5" customHeight="1">
      <c r="A2" s="2"/>
    </row>
    <row r="3" spans="1:18" ht="22.5" customHeight="1">
      <c r="A3" s="77" t="s">
        <v>14</v>
      </c>
      <c r="R3" s="18"/>
    </row>
    <row r="4" spans="1:21" ht="27" customHeight="1" thickBot="1">
      <c r="A4" s="14" t="s">
        <v>23</v>
      </c>
      <c r="B4" s="380" t="str">
        <f>'2日目が7月20日,25日組合せ試合会場'!C4</f>
        <v>吾妻ＳＣ</v>
      </c>
      <c r="C4" s="374"/>
      <c r="D4" s="375"/>
      <c r="E4" s="376" t="str">
        <f>'2日目が7月20日,25日組合せ試合会場'!D4</f>
        <v>茎崎ﾌﾞﾚｲｽﾞＦＣ</v>
      </c>
      <c r="F4" s="374"/>
      <c r="G4" s="375"/>
      <c r="H4" s="376" t="str">
        <f>'2日目が7月20日,25日組合せ試合会場'!E4</f>
        <v>ＦＣ　北条</v>
      </c>
      <c r="I4" s="374"/>
      <c r="J4" s="375"/>
      <c r="K4" s="376" t="str">
        <f>'2日目が7月20日,25日組合せ試合会場'!F4</f>
        <v>つくばＪｒ．ＦＣ</v>
      </c>
      <c r="L4" s="374"/>
      <c r="M4" s="379"/>
      <c r="N4" s="12" t="s">
        <v>2</v>
      </c>
      <c r="O4" s="16" t="s">
        <v>4</v>
      </c>
      <c r="P4" s="16" t="s">
        <v>3</v>
      </c>
      <c r="Q4" s="16" t="s">
        <v>5</v>
      </c>
      <c r="R4" s="16" t="s">
        <v>6</v>
      </c>
      <c r="S4" s="15" t="s">
        <v>7</v>
      </c>
      <c r="T4" s="27" t="s">
        <v>8</v>
      </c>
      <c r="U4" s="12" t="s">
        <v>9</v>
      </c>
    </row>
    <row r="5" spans="1:21" ht="27" customHeight="1" thickTop="1">
      <c r="A5" s="65" t="str">
        <f>B4</f>
        <v>吾妻ＳＣ</v>
      </c>
      <c r="B5" s="369"/>
      <c r="C5" s="369"/>
      <c r="D5" s="370"/>
      <c r="E5" s="215">
        <f>'大会1日目対戦表'!D5</f>
        <v>5</v>
      </c>
      <c r="F5" s="216" t="s">
        <v>15</v>
      </c>
      <c r="G5" s="209">
        <f>'大会1日目対戦表'!F5</f>
        <v>2</v>
      </c>
      <c r="H5" s="216">
        <f>'大会1日目対戦表'!D9</f>
        <v>4</v>
      </c>
      <c r="I5" s="216" t="s">
        <v>15</v>
      </c>
      <c r="J5" s="209">
        <f>'大会1日目対戦表'!F9</f>
        <v>1</v>
      </c>
      <c r="K5" s="215">
        <f>'大会1日目対戦表'!D7</f>
        <v>5</v>
      </c>
      <c r="L5" s="216" t="s">
        <v>15</v>
      </c>
      <c r="M5" s="217">
        <f>'大会1日目対戦表'!F7</f>
        <v>1</v>
      </c>
      <c r="N5" s="209">
        <f>IF($E$5&gt;$G$5,1,0)+IF($H$5&gt;$J$5,1,0)+IF($K$5&gt;$M$5,1,0)</f>
        <v>3</v>
      </c>
      <c r="O5" s="209">
        <f>IF($E$5=$G$5,1,0)+IF($H$5=$J$5,1,0)+IF($K$5=$M$5,1,0)</f>
        <v>0</v>
      </c>
      <c r="P5" s="209">
        <f>IF($E$5&lt;$G$5,1,0)+IF($H$5&lt;$J$5,1,0)+IF($K$5&lt;$M$5,1,0)</f>
        <v>0</v>
      </c>
      <c r="Q5" s="210">
        <f>N5*3+O5*1</f>
        <v>9</v>
      </c>
      <c r="R5" s="210">
        <f>E5+H5+K5</f>
        <v>14</v>
      </c>
      <c r="S5" s="210">
        <f>G5+J5+M5</f>
        <v>4</v>
      </c>
      <c r="T5" s="211">
        <f>R5-S5</f>
        <v>10</v>
      </c>
      <c r="U5" s="209">
        <v>1</v>
      </c>
    </row>
    <row r="6" spans="1:21" ht="27" customHeight="1">
      <c r="A6" s="13" t="str">
        <f>E4</f>
        <v>茎崎ﾌﾞﾚｲｽﾞＦＣ</v>
      </c>
      <c r="B6" s="218">
        <f>'大会1日目対戦表'!F5</f>
        <v>2</v>
      </c>
      <c r="C6" s="218" t="s">
        <v>15</v>
      </c>
      <c r="D6" s="219">
        <f>'大会1日目対戦表'!D5</f>
        <v>5</v>
      </c>
      <c r="E6" s="371"/>
      <c r="F6" s="372"/>
      <c r="G6" s="373"/>
      <c r="H6" s="218">
        <f>'大会1日目対戦表'!D8</f>
        <v>2</v>
      </c>
      <c r="I6" s="218" t="s">
        <v>15</v>
      </c>
      <c r="J6" s="219">
        <f>'大会1日目対戦表'!F8</f>
        <v>3</v>
      </c>
      <c r="K6" s="213">
        <f>'大会1日目対戦表'!D10</f>
        <v>4</v>
      </c>
      <c r="L6" s="218" t="s">
        <v>15</v>
      </c>
      <c r="M6" s="220">
        <f>'大会1日目対戦表'!F10</f>
        <v>1</v>
      </c>
      <c r="N6" s="209">
        <f>IF($B$6&gt;$D$6,1,0)+IF($H$6&gt;$J$6,1,0)+IF($K$6&gt;$M$6,1,0)</f>
        <v>1</v>
      </c>
      <c r="O6" s="209">
        <f>IF($B$6=$D$6,1,0)+IF($H$6=$J$6,1,0)+IF($K$6=$M$6,1,0)</f>
        <v>0</v>
      </c>
      <c r="P6" s="209">
        <f>IF($B$6&lt;$D$6,1,0)+IF($H$6&lt;$J$6,1,0)+IF($K$6&lt;$M$6,1,0)</f>
        <v>2</v>
      </c>
      <c r="Q6" s="210">
        <f>N6*3+O6*1</f>
        <v>3</v>
      </c>
      <c r="R6" s="212">
        <f>B6+H6+K6</f>
        <v>8</v>
      </c>
      <c r="S6" s="213">
        <f>D6+J6+M6</f>
        <v>9</v>
      </c>
      <c r="T6" s="214">
        <f>R6-S6</f>
        <v>-1</v>
      </c>
      <c r="U6" s="219">
        <v>3</v>
      </c>
    </row>
    <row r="7" spans="1:21" ht="27" customHeight="1">
      <c r="A7" s="13" t="str">
        <f>H4</f>
        <v>ＦＣ　北条</v>
      </c>
      <c r="B7" s="218">
        <f>'大会1日目対戦表'!F9</f>
        <v>1</v>
      </c>
      <c r="C7" s="218" t="s">
        <v>15</v>
      </c>
      <c r="D7" s="219">
        <f>'大会1日目対戦表'!D9</f>
        <v>4</v>
      </c>
      <c r="E7" s="213">
        <f>'大会1日目対戦表'!F8</f>
        <v>3</v>
      </c>
      <c r="F7" s="218" t="s">
        <v>15</v>
      </c>
      <c r="G7" s="219">
        <f>'大会1日目対戦表'!D8</f>
        <v>2</v>
      </c>
      <c r="H7" s="371"/>
      <c r="I7" s="372"/>
      <c r="J7" s="373"/>
      <c r="K7" s="213">
        <f>'大会1日目対戦表'!D6</f>
        <v>2</v>
      </c>
      <c r="L7" s="218" t="s">
        <v>15</v>
      </c>
      <c r="M7" s="220">
        <f>'大会1日目対戦表'!F6</f>
        <v>0</v>
      </c>
      <c r="N7" s="209">
        <f>IF($B$7&gt;D7,1,0)+IF($E$7&gt;$G$7,1,0)+IF($K$7&gt;$M$7,1,0)</f>
        <v>2</v>
      </c>
      <c r="O7" s="209">
        <f>IF($B$7=$D$7,1,0)+IF($E$7=$G$7,1,0)+IF($K$7=$M$7,1,0)</f>
        <v>0</v>
      </c>
      <c r="P7" s="209">
        <f>IF($B$7&lt;$D$7,1,0)+IF($E$7&lt;$G$7,1,0)+IF($K$7&lt;$M$7,1,0)</f>
        <v>1</v>
      </c>
      <c r="Q7" s="210">
        <f>N7*3+O7*1</f>
        <v>6</v>
      </c>
      <c r="R7" s="212">
        <f>B7+E7+K7</f>
        <v>6</v>
      </c>
      <c r="S7" s="213">
        <f>D7+G7+M7</f>
        <v>6</v>
      </c>
      <c r="T7" s="214">
        <f>R7-S7</f>
        <v>0</v>
      </c>
      <c r="U7" s="219">
        <v>2</v>
      </c>
    </row>
    <row r="8" spans="1:21" ht="27" customHeight="1">
      <c r="A8" s="13" t="str">
        <f>K4</f>
        <v>つくばＪｒ．ＦＣ</v>
      </c>
      <c r="B8" s="218">
        <f>'大会1日目対戦表'!F7</f>
        <v>1</v>
      </c>
      <c r="C8" s="218" t="s">
        <v>15</v>
      </c>
      <c r="D8" s="219">
        <f>'大会1日目対戦表'!D7</f>
        <v>5</v>
      </c>
      <c r="E8" s="213">
        <f>'大会1日目対戦表'!F10</f>
        <v>1</v>
      </c>
      <c r="F8" s="218" t="s">
        <v>15</v>
      </c>
      <c r="G8" s="219">
        <f>'大会1日目対戦表'!D10</f>
        <v>4</v>
      </c>
      <c r="H8" s="218">
        <f>'大会1日目対戦表'!F6</f>
        <v>0</v>
      </c>
      <c r="I8" s="218" t="s">
        <v>15</v>
      </c>
      <c r="J8" s="219">
        <f>'大会1日目対戦表'!D6</f>
        <v>2</v>
      </c>
      <c r="K8" s="371"/>
      <c r="L8" s="372"/>
      <c r="M8" s="377"/>
      <c r="N8" s="209">
        <f>IF($B$8&gt;$D$8,1,0)+IF($E$8&gt;$G$8,1,0)+IF($H$8&gt;$J$8,1,0)</f>
        <v>0</v>
      </c>
      <c r="O8" s="209">
        <f>IF($B$8=$D$8,1,0)+IF($E$8=$G$8,1,0)+IF($H$8=$J$8,1,0)</f>
        <v>0</v>
      </c>
      <c r="P8" s="209">
        <f>IF($B$8&lt;$D$8,1,0)+IF($E$8&lt;$G$8,1,0)+IF($H$8&lt;$J$8,1,0)</f>
        <v>3</v>
      </c>
      <c r="Q8" s="210">
        <f>N8*3+O8*1</f>
        <v>0</v>
      </c>
      <c r="R8" s="212">
        <f>B8+E8+H8</f>
        <v>2</v>
      </c>
      <c r="S8" s="213">
        <f>D8+G8+J8</f>
        <v>11</v>
      </c>
      <c r="T8" s="214">
        <f>R8-S8</f>
        <v>-9</v>
      </c>
      <c r="U8" s="219">
        <v>4</v>
      </c>
    </row>
    <row r="9" spans="1:21" s="23" customFormat="1" ht="18" customHeight="1">
      <c r="A9" s="21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22"/>
      <c r="U9" s="19"/>
    </row>
    <row r="10" spans="1:21" s="23" customFormat="1" ht="22.5" customHeight="1">
      <c r="A10" s="77" t="s">
        <v>16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25"/>
      <c r="U10" s="5"/>
    </row>
    <row r="11" spans="1:21" ht="27" customHeight="1" thickBot="1">
      <c r="A11" s="14" t="s">
        <v>25</v>
      </c>
      <c r="B11" s="374" t="str">
        <f>'2日目が7月20日,25日組合せ試合会場'!C5</f>
        <v>二の宮ＦＣ</v>
      </c>
      <c r="C11" s="374"/>
      <c r="D11" s="375"/>
      <c r="E11" s="376" t="str">
        <f>'2日目が7月20日,25日組合せ試合会場'!D5</f>
        <v>つくばｽﾎﾟｰﾂ</v>
      </c>
      <c r="F11" s="374"/>
      <c r="G11" s="375"/>
      <c r="H11" s="376" t="str">
        <f>'2日目が7月20日,25日組合せ試合会場'!E5</f>
        <v>ｱﾝﾄﾗｰｽﾞつくば</v>
      </c>
      <c r="I11" s="374"/>
      <c r="J11" s="375"/>
      <c r="K11" s="376" t="str">
        <f>'2日目が7月20日,25日組合せ試合会場'!F5</f>
        <v>東光台ＳＣ</v>
      </c>
      <c r="L11" s="374"/>
      <c r="M11" s="379"/>
      <c r="N11" s="12" t="s">
        <v>2</v>
      </c>
      <c r="O11" s="16" t="s">
        <v>4</v>
      </c>
      <c r="P11" s="16" t="s">
        <v>3</v>
      </c>
      <c r="Q11" s="16" t="s">
        <v>5</v>
      </c>
      <c r="R11" s="16" t="s">
        <v>6</v>
      </c>
      <c r="S11" s="15" t="s">
        <v>7</v>
      </c>
      <c r="T11" s="27" t="s">
        <v>8</v>
      </c>
      <c r="U11" s="12" t="s">
        <v>9</v>
      </c>
    </row>
    <row r="12" spans="1:21" ht="27" customHeight="1" thickTop="1">
      <c r="A12" s="65" t="str">
        <f>B11</f>
        <v>二の宮ＦＣ</v>
      </c>
      <c r="B12" s="369"/>
      <c r="C12" s="369"/>
      <c r="D12" s="370"/>
      <c r="E12" s="215">
        <f>'大会1日目対戦表'!K5</f>
        <v>0</v>
      </c>
      <c r="F12" s="216" t="s">
        <v>15</v>
      </c>
      <c r="G12" s="209">
        <f>'大会1日目対戦表'!M5</f>
        <v>3</v>
      </c>
      <c r="H12" s="216">
        <f>'大会1日目対戦表'!K9</f>
        <v>0</v>
      </c>
      <c r="I12" s="216" t="s">
        <v>15</v>
      </c>
      <c r="J12" s="209">
        <f>'大会1日目対戦表'!M9</f>
        <v>10</v>
      </c>
      <c r="K12" s="215">
        <f>'大会1日目対戦表'!K7</f>
        <v>2</v>
      </c>
      <c r="L12" s="216" t="s">
        <v>15</v>
      </c>
      <c r="M12" s="217">
        <f>'大会1日目対戦表'!M7</f>
        <v>2</v>
      </c>
      <c r="N12" s="209">
        <f>IF($E$12&gt;$G$12,1,0)+IF($H$12&gt;$J$12,1,0)+IF($K$12&gt;$M$12,1,0)</f>
        <v>0</v>
      </c>
      <c r="O12" s="209">
        <f>IF($E$12=$G$12,1,0)+IF($H$12=$J$12,1,0)+IF($K$12=$M$12,1,0)</f>
        <v>1</v>
      </c>
      <c r="P12" s="209">
        <f>IF($E$12&lt;$G$12,1,0)+IF($H$12&lt;$J$12,1,0)+IF($K$12&lt;$M$12,1,0)</f>
        <v>2</v>
      </c>
      <c r="Q12" s="210">
        <f>N12*3+O12*1</f>
        <v>1</v>
      </c>
      <c r="R12" s="210">
        <f>E12+H12+K12</f>
        <v>2</v>
      </c>
      <c r="S12" s="210">
        <f>G12+J12+M12</f>
        <v>15</v>
      </c>
      <c r="T12" s="211">
        <f>R12-S12</f>
        <v>-13</v>
      </c>
      <c r="U12" s="209">
        <v>4</v>
      </c>
    </row>
    <row r="13" spans="1:21" ht="27" customHeight="1">
      <c r="A13" s="13" t="str">
        <f>E11</f>
        <v>つくばｽﾎﾟｰﾂ</v>
      </c>
      <c r="B13" s="218">
        <f>'大会1日目対戦表'!M5</f>
        <v>3</v>
      </c>
      <c r="C13" s="218" t="s">
        <v>15</v>
      </c>
      <c r="D13" s="219">
        <f>'大会1日目対戦表'!K5</f>
        <v>0</v>
      </c>
      <c r="E13" s="371"/>
      <c r="F13" s="372"/>
      <c r="G13" s="373"/>
      <c r="H13" s="218">
        <f>'大会1日目対戦表'!K8</f>
        <v>1</v>
      </c>
      <c r="I13" s="218" t="s">
        <v>15</v>
      </c>
      <c r="J13" s="219">
        <f>'大会1日目対戦表'!M8</f>
        <v>9</v>
      </c>
      <c r="K13" s="213">
        <f>'大会1日目対戦表'!K10</f>
        <v>3</v>
      </c>
      <c r="L13" s="218" t="s">
        <v>15</v>
      </c>
      <c r="M13" s="220">
        <f>'大会1日目対戦表'!M10</f>
        <v>0</v>
      </c>
      <c r="N13" s="209">
        <f>IF($B$13&gt;$D$13,1,0)+IF($H$13&gt;$J$13,1,0)+IF($K$13&gt;$M$13,1,0)</f>
        <v>2</v>
      </c>
      <c r="O13" s="209">
        <f>IF($B$13=$D$13,1,0)+IF($H$13=$J$13,1,0)+IF($K$13=$M$13,1,0)</f>
        <v>0</v>
      </c>
      <c r="P13" s="209">
        <f>IF($B$13&lt;$D$13,1,0)+IF($H$13&lt;$J$13,1,0)+IF($K$13&lt;$M$13,1,0)</f>
        <v>1</v>
      </c>
      <c r="Q13" s="210">
        <f>N13*3+O13*1</f>
        <v>6</v>
      </c>
      <c r="R13" s="212">
        <f>B13+H13+K13</f>
        <v>7</v>
      </c>
      <c r="S13" s="213">
        <f>D13+J13+M13</f>
        <v>9</v>
      </c>
      <c r="T13" s="214">
        <f>R13-S13</f>
        <v>-2</v>
      </c>
      <c r="U13" s="219">
        <v>2</v>
      </c>
    </row>
    <row r="14" spans="1:21" ht="27" customHeight="1">
      <c r="A14" s="13" t="str">
        <f>H11</f>
        <v>ｱﾝﾄﾗｰｽﾞつくば</v>
      </c>
      <c r="B14" s="218">
        <f>'大会1日目対戦表'!M9</f>
        <v>10</v>
      </c>
      <c r="C14" s="218" t="s">
        <v>15</v>
      </c>
      <c r="D14" s="219">
        <f>'大会1日目対戦表'!K9</f>
        <v>0</v>
      </c>
      <c r="E14" s="213">
        <f>'大会1日目対戦表'!M8</f>
        <v>9</v>
      </c>
      <c r="F14" s="218" t="s">
        <v>15</v>
      </c>
      <c r="G14" s="219">
        <f>'大会1日目対戦表'!K8</f>
        <v>1</v>
      </c>
      <c r="H14" s="371"/>
      <c r="I14" s="372"/>
      <c r="J14" s="373"/>
      <c r="K14" s="213">
        <f>'大会1日目対戦表'!K6</f>
        <v>8</v>
      </c>
      <c r="L14" s="218" t="s">
        <v>15</v>
      </c>
      <c r="M14" s="220">
        <f>'大会1日目対戦表'!M6</f>
        <v>0</v>
      </c>
      <c r="N14" s="209">
        <f>IF($B$14&gt;$D$14,1,0)+IF($E$14&gt;$G$14,1,0)+IF($K$14&gt;$M$14,1,0)</f>
        <v>3</v>
      </c>
      <c r="O14" s="209">
        <f>IF($B$14=$D$14,1,0)+IF($E$14=$G$14,1,0)+IF($K$14=$M$14,1,0)</f>
        <v>0</v>
      </c>
      <c r="P14" s="209">
        <f>IF($B$14&lt;$D$14,1,0)+IF($E$14&lt;$G$14,1,0)+IF($K$14&lt;$M$14,1,0)</f>
        <v>0</v>
      </c>
      <c r="Q14" s="210">
        <f>N14*3+O14*1</f>
        <v>9</v>
      </c>
      <c r="R14" s="212">
        <f>B14+E14+K14</f>
        <v>27</v>
      </c>
      <c r="S14" s="213">
        <f>D14+G14+M14</f>
        <v>1</v>
      </c>
      <c r="T14" s="214">
        <f>R14-S14</f>
        <v>26</v>
      </c>
      <c r="U14" s="219">
        <v>1</v>
      </c>
    </row>
    <row r="15" spans="1:21" ht="27" customHeight="1">
      <c r="A15" s="13" t="str">
        <f>K11</f>
        <v>東光台ＳＣ</v>
      </c>
      <c r="B15" s="218">
        <f>'大会1日目対戦表'!M7</f>
        <v>2</v>
      </c>
      <c r="C15" s="218" t="s">
        <v>15</v>
      </c>
      <c r="D15" s="219">
        <f>'大会1日目対戦表'!K7</f>
        <v>2</v>
      </c>
      <c r="E15" s="213">
        <f>'大会1日目対戦表'!M10</f>
        <v>0</v>
      </c>
      <c r="F15" s="218" t="s">
        <v>15</v>
      </c>
      <c r="G15" s="219">
        <f>'大会1日目対戦表'!K10</f>
        <v>3</v>
      </c>
      <c r="H15" s="218">
        <f>'大会1日目対戦表'!M6</f>
        <v>0</v>
      </c>
      <c r="I15" s="218" t="s">
        <v>15</v>
      </c>
      <c r="J15" s="219">
        <f>'大会1日目対戦表'!K6</f>
        <v>8</v>
      </c>
      <c r="K15" s="371"/>
      <c r="L15" s="372"/>
      <c r="M15" s="377"/>
      <c r="N15" s="209">
        <f>IF($B$15&gt;$D$15,1,0)+IF($E$15&gt;$G$15,1,0)+IF($H$15&gt;$J$15,1,0)</f>
        <v>0</v>
      </c>
      <c r="O15" s="209">
        <f>IF($B$15=$D$15,1,0)+IF($E$15=$G$15,1,0)+IF($H$15=$J$15,1,0)</f>
        <v>1</v>
      </c>
      <c r="P15" s="209">
        <f>IF($B$15&lt;$D$15,1,0)+IF($E$15&lt;$G$15,1,0)+IF($H$15&lt;$J$15,1,0)</f>
        <v>2</v>
      </c>
      <c r="Q15" s="210">
        <f>N15*3+O15*1</f>
        <v>1</v>
      </c>
      <c r="R15" s="212">
        <f>B15+E15+H15</f>
        <v>2</v>
      </c>
      <c r="S15" s="213">
        <f>D15+G15+J15</f>
        <v>13</v>
      </c>
      <c r="T15" s="214">
        <f>R15-S15</f>
        <v>-11</v>
      </c>
      <c r="U15" s="219">
        <v>3</v>
      </c>
    </row>
    <row r="16" spans="14:21" ht="18" customHeight="1">
      <c r="N16"/>
      <c r="P16" s="1"/>
      <c r="T16" s="3"/>
      <c r="U16" s="3"/>
    </row>
    <row r="17" spans="1:21" s="23" customFormat="1" ht="22.5" customHeight="1">
      <c r="A17" s="77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25"/>
      <c r="U17" s="5"/>
    </row>
    <row r="18" spans="1:21" ht="27" customHeight="1" thickBot="1">
      <c r="A18" s="14" t="s">
        <v>61</v>
      </c>
      <c r="B18" s="374" t="str">
        <f>'2日目が7月20日,25日組合せ試合会場'!C6</f>
        <v>竹園西・東ＦＣ</v>
      </c>
      <c r="C18" s="374"/>
      <c r="D18" s="375"/>
      <c r="E18" s="376" t="str">
        <f>'2日目が7月20日,25日組合せ試合会場'!D6</f>
        <v>ＭＡＥＮＯ　Ｄ２Ｃ</v>
      </c>
      <c r="F18" s="374"/>
      <c r="G18" s="375"/>
      <c r="H18" s="376" t="str">
        <f>'2日目が7月20日,25日組合せ試合会場'!E6</f>
        <v>ＦＣ大穂ﾊﾟﾙｾﾝﾃ</v>
      </c>
      <c r="I18" s="374"/>
      <c r="J18" s="374"/>
      <c r="K18" s="71" t="s">
        <v>2</v>
      </c>
      <c r="L18" s="16" t="s">
        <v>4</v>
      </c>
      <c r="M18" s="16" t="s">
        <v>3</v>
      </c>
      <c r="N18" s="16" t="s">
        <v>5</v>
      </c>
      <c r="O18" s="16" t="s">
        <v>6</v>
      </c>
      <c r="P18" s="16" t="s">
        <v>7</v>
      </c>
      <c r="Q18" s="76" t="s">
        <v>8</v>
      </c>
      <c r="R18" s="71" t="s">
        <v>9</v>
      </c>
      <c r="S18" s="74"/>
      <c r="T18" s="75"/>
      <c r="U18" s="3"/>
    </row>
    <row r="19" spans="1:24" ht="27" customHeight="1" thickTop="1">
      <c r="A19" s="65" t="str">
        <f>B18</f>
        <v>竹園西・東ＦＣ</v>
      </c>
      <c r="B19" s="369"/>
      <c r="C19" s="369"/>
      <c r="D19" s="370"/>
      <c r="E19" s="215">
        <f>'大会1日目対戦表'!D14</f>
        <v>2</v>
      </c>
      <c r="F19" s="216" t="s">
        <v>15</v>
      </c>
      <c r="G19" s="209">
        <f>'大会1日目対戦表'!F14</f>
        <v>4</v>
      </c>
      <c r="H19" s="216">
        <f>'大会1日目対戦表'!D18</f>
        <v>8</v>
      </c>
      <c r="I19" s="216" t="s">
        <v>15</v>
      </c>
      <c r="J19" s="216">
        <f>'大会1日目対戦表'!F18</f>
        <v>0</v>
      </c>
      <c r="K19" s="221">
        <f>IF($E$19&gt;$G$19,1,0)+IF($H$19&gt;$J$19,1,0)</f>
        <v>1</v>
      </c>
      <c r="L19" s="222">
        <f>IF($E$19=$G$19,1,0)+IF($H$19=$J$19,1,0)</f>
        <v>0</v>
      </c>
      <c r="M19" s="209">
        <f>IF($E$19&lt;$G$19,1,0)+IF($H$19&lt;$J$19,1,0)</f>
        <v>1</v>
      </c>
      <c r="N19" s="210">
        <f>K19*3+L19*1</f>
        <v>3</v>
      </c>
      <c r="O19" s="210">
        <f>E19+H19</f>
        <v>10</v>
      </c>
      <c r="P19" s="210">
        <f>G19+J19</f>
        <v>4</v>
      </c>
      <c r="Q19" s="223">
        <f>O19-P19</f>
        <v>6</v>
      </c>
      <c r="R19" s="257">
        <v>2</v>
      </c>
      <c r="S19" s="9"/>
      <c r="T19" s="25"/>
      <c r="U19" s="5"/>
      <c r="V19" s="72"/>
      <c r="W19" s="72"/>
      <c r="X19" s="72"/>
    </row>
    <row r="20" spans="1:21" ht="27" customHeight="1">
      <c r="A20" s="13" t="str">
        <f>E18</f>
        <v>ＭＡＥＮＯ　Ｄ２Ｃ</v>
      </c>
      <c r="B20" s="218">
        <f>'大会1日目対戦表'!F14</f>
        <v>4</v>
      </c>
      <c r="C20" s="218" t="s">
        <v>15</v>
      </c>
      <c r="D20" s="219">
        <f>'大会1日目対戦表'!D14</f>
        <v>2</v>
      </c>
      <c r="E20" s="371"/>
      <c r="F20" s="372"/>
      <c r="G20" s="373"/>
      <c r="H20" s="218">
        <f>'大会1日目対戦表'!D16</f>
        <v>6</v>
      </c>
      <c r="I20" s="218" t="s">
        <v>15</v>
      </c>
      <c r="J20" s="218">
        <f>'大会1日目対戦表'!F16</f>
        <v>0</v>
      </c>
      <c r="K20" s="224">
        <f>IF($B$20&gt;$D$20,1,0)+IF($H$20&gt;$J$20,1,0)</f>
        <v>2</v>
      </c>
      <c r="L20" s="212">
        <f>IF($B$20=$D$20,1,0)+IF($H$20=$J$20,1,0)</f>
        <v>0</v>
      </c>
      <c r="M20" s="219">
        <f>IF($B$20&lt;$D$20,1,0)+IF($H$20&lt;$J$20,1,0)</f>
        <v>0</v>
      </c>
      <c r="N20" s="210">
        <f>K20*3+L20*1</f>
        <v>6</v>
      </c>
      <c r="O20" s="212">
        <f>B20+H20</f>
        <v>10</v>
      </c>
      <c r="P20" s="212">
        <f>D20+J20</f>
        <v>2</v>
      </c>
      <c r="Q20" s="225">
        <f>O20-P20</f>
        <v>8</v>
      </c>
      <c r="R20" s="258">
        <v>1</v>
      </c>
      <c r="S20" s="9"/>
      <c r="T20" s="5"/>
      <c r="U20" s="5"/>
    </row>
    <row r="21" spans="1:21" ht="27" customHeight="1">
      <c r="A21" s="13" t="str">
        <f>H18</f>
        <v>ＦＣ大穂ﾊﾟﾙｾﾝﾃ</v>
      </c>
      <c r="B21" s="218">
        <f>'大会1日目対戦表'!F18</f>
        <v>0</v>
      </c>
      <c r="C21" s="218" t="s">
        <v>15</v>
      </c>
      <c r="D21" s="219">
        <f>'大会1日目対戦表'!D18</f>
        <v>8</v>
      </c>
      <c r="E21" s="213">
        <f>'大会1日目対戦表'!F16</f>
        <v>0</v>
      </c>
      <c r="F21" s="218" t="s">
        <v>15</v>
      </c>
      <c r="G21" s="219">
        <f>'大会1日目対戦表'!D16</f>
        <v>6</v>
      </c>
      <c r="H21" s="371"/>
      <c r="I21" s="372"/>
      <c r="J21" s="372"/>
      <c r="K21" s="224">
        <f>IF($B$21&gt;$D$21,1,0)+IF($E$21&gt;$G$21,1,0)</f>
        <v>0</v>
      </c>
      <c r="L21" s="212">
        <f>IF($B$21=$D$21,1,0)+IF($E$21=$G$21,1,0)</f>
        <v>0</v>
      </c>
      <c r="M21" s="219">
        <f>IF($B$21&lt;$D$21,1,0)+IF($E$21&lt;$G$21,1,0)</f>
        <v>2</v>
      </c>
      <c r="N21" s="210">
        <f>K21*3+L21*1</f>
        <v>0</v>
      </c>
      <c r="O21" s="212">
        <f>B21+E21</f>
        <v>0</v>
      </c>
      <c r="P21" s="212">
        <f>D21+G21</f>
        <v>14</v>
      </c>
      <c r="Q21" s="225">
        <f>O21-P21</f>
        <v>-14</v>
      </c>
      <c r="R21" s="258">
        <v>3</v>
      </c>
      <c r="S21" s="9"/>
      <c r="T21" s="25"/>
      <c r="U21" s="5"/>
    </row>
    <row r="22" spans="1:21" ht="18" customHeight="1">
      <c r="A22" s="2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25"/>
      <c r="U22" s="5"/>
    </row>
    <row r="23" spans="1:21" ht="18" customHeight="1">
      <c r="A23" s="2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25"/>
      <c r="U23" s="5"/>
    </row>
    <row r="24" spans="1:21" s="23" customFormat="1" ht="22.5" customHeight="1">
      <c r="A24" s="77" t="s">
        <v>10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25"/>
      <c r="U24" s="5"/>
    </row>
    <row r="25" spans="1:21" ht="27" customHeight="1" thickBot="1">
      <c r="A25" s="14" t="s">
        <v>61</v>
      </c>
      <c r="B25" s="374" t="str">
        <f>'2日目が7月20日,25日組合せ試合会場'!C7</f>
        <v>手代木ＳＣ・Ａ</v>
      </c>
      <c r="C25" s="374"/>
      <c r="D25" s="375"/>
      <c r="E25" s="376" t="str">
        <f>'2日目が7月20日,25日組合せ試合会場'!D7</f>
        <v>大穂東ＳＣ</v>
      </c>
      <c r="F25" s="374"/>
      <c r="G25" s="375"/>
      <c r="H25" s="376" t="str">
        <f>'2日目が7月20日,25日組合せ試合会場'!E7</f>
        <v>高崎ＳＳＳ</v>
      </c>
      <c r="I25" s="374"/>
      <c r="J25" s="374"/>
      <c r="K25" s="71" t="s">
        <v>2</v>
      </c>
      <c r="L25" s="16" t="s">
        <v>4</v>
      </c>
      <c r="M25" s="16" t="s">
        <v>3</v>
      </c>
      <c r="N25" s="16" t="s">
        <v>5</v>
      </c>
      <c r="O25" s="16" t="s">
        <v>6</v>
      </c>
      <c r="P25" s="16" t="s">
        <v>7</v>
      </c>
      <c r="Q25" s="76" t="s">
        <v>8</v>
      </c>
      <c r="R25" s="71" t="s">
        <v>9</v>
      </c>
      <c r="S25" s="74"/>
      <c r="T25" s="75"/>
      <c r="U25" s="3"/>
    </row>
    <row r="26" spans="1:24" ht="27" customHeight="1" thickTop="1">
      <c r="A26" s="65" t="str">
        <f>B25</f>
        <v>手代木ＳＣ・Ａ</v>
      </c>
      <c r="B26" s="369"/>
      <c r="C26" s="369"/>
      <c r="D26" s="370"/>
      <c r="E26" s="215">
        <f>'大会1日目対戦表'!D15</f>
        <v>6</v>
      </c>
      <c r="F26" s="216" t="s">
        <v>15</v>
      </c>
      <c r="G26" s="209">
        <f>'大会1日目対戦表'!F15</f>
        <v>0</v>
      </c>
      <c r="H26" s="216">
        <f>'大会1日目対戦表'!D19</f>
        <v>6</v>
      </c>
      <c r="I26" s="216" t="s">
        <v>15</v>
      </c>
      <c r="J26" s="216">
        <f>'大会1日目対戦表'!F19</f>
        <v>2</v>
      </c>
      <c r="K26" s="221">
        <f>IF($E$26&gt;$G$26,1,0)+IF($H$26&gt;$J$26,1,0)</f>
        <v>2</v>
      </c>
      <c r="L26" s="222">
        <f>IF($E$26=$G$26,1,0)+IF($H$26=$J$26,1,0)</f>
        <v>0</v>
      </c>
      <c r="M26" s="209">
        <f>IF($E$26&lt;$G$26,1,0)+IF($H$26&lt;$J$26,1,0)</f>
        <v>0</v>
      </c>
      <c r="N26" s="210">
        <f>K26*3+L26*1</f>
        <v>6</v>
      </c>
      <c r="O26" s="210">
        <f>E26+H26</f>
        <v>12</v>
      </c>
      <c r="P26" s="210">
        <f>G26+J26</f>
        <v>2</v>
      </c>
      <c r="Q26" s="223">
        <f>O26-P26</f>
        <v>10</v>
      </c>
      <c r="R26" s="257">
        <v>1</v>
      </c>
      <c r="S26" s="9"/>
      <c r="T26" s="25"/>
      <c r="U26" s="5"/>
      <c r="V26" s="72"/>
      <c r="W26" s="72"/>
      <c r="X26" s="72"/>
    </row>
    <row r="27" spans="1:21" ht="27" customHeight="1">
      <c r="A27" s="13" t="str">
        <f>E25</f>
        <v>大穂東ＳＣ</v>
      </c>
      <c r="B27" s="218">
        <f>'大会1日目対戦表'!F15</f>
        <v>0</v>
      </c>
      <c r="C27" s="218" t="s">
        <v>15</v>
      </c>
      <c r="D27" s="219">
        <f>'大会1日目対戦表'!D15</f>
        <v>6</v>
      </c>
      <c r="E27" s="371"/>
      <c r="F27" s="372"/>
      <c r="G27" s="373"/>
      <c r="H27" s="218">
        <f>'大会1日目対戦表'!D17</f>
        <v>0</v>
      </c>
      <c r="I27" s="218" t="s">
        <v>15</v>
      </c>
      <c r="J27" s="218">
        <f>'大会1日目対戦表'!F17</f>
        <v>4</v>
      </c>
      <c r="K27" s="224">
        <f>IF($B$27&gt;$D$27,1,0)+IF($H$27&gt;$J$27,1,0)</f>
        <v>0</v>
      </c>
      <c r="L27" s="212">
        <f>IF($B$27=$D$27,1,0)+IF($H$27=$J$27,1,0)</f>
        <v>0</v>
      </c>
      <c r="M27" s="219">
        <f>IF($B$27&lt;$D$27,1,0)+IF($H$27&lt;$J$27,1,0)</f>
        <v>2</v>
      </c>
      <c r="N27" s="210">
        <f>K27*3+L27*1</f>
        <v>0</v>
      </c>
      <c r="O27" s="212">
        <f>B27+H27</f>
        <v>0</v>
      </c>
      <c r="P27" s="212">
        <f>D27+J27</f>
        <v>10</v>
      </c>
      <c r="Q27" s="225">
        <f>O27-P27</f>
        <v>-10</v>
      </c>
      <c r="R27" s="258">
        <v>3</v>
      </c>
      <c r="S27" s="9"/>
      <c r="T27" s="5"/>
      <c r="U27" s="5"/>
    </row>
    <row r="28" spans="1:21" ht="27" customHeight="1">
      <c r="A28" s="13" t="str">
        <f>H25</f>
        <v>高崎ＳＳＳ</v>
      </c>
      <c r="B28" s="218">
        <f>'大会1日目対戦表'!F19</f>
        <v>2</v>
      </c>
      <c r="C28" s="218" t="s">
        <v>15</v>
      </c>
      <c r="D28" s="219">
        <f>'大会1日目対戦表'!D19</f>
        <v>6</v>
      </c>
      <c r="E28" s="213">
        <f>'大会1日目対戦表'!F17</f>
        <v>4</v>
      </c>
      <c r="F28" s="218" t="s">
        <v>15</v>
      </c>
      <c r="G28" s="219">
        <f>'大会1日目対戦表'!D17</f>
        <v>0</v>
      </c>
      <c r="H28" s="371"/>
      <c r="I28" s="372"/>
      <c r="J28" s="372"/>
      <c r="K28" s="224">
        <f>IF($B$28&gt;$D$28,1,0)+IF($E$28&gt;$G$28,1,0)</f>
        <v>1</v>
      </c>
      <c r="L28" s="212">
        <f>IF($B$28=$D$28,1,0)+IF($E$28=$G$28,1,0)</f>
        <v>0</v>
      </c>
      <c r="M28" s="219">
        <f>IF($B$28&lt;$D$28,1,0)+IF($E$28&lt;$G$28,1,0)</f>
        <v>1</v>
      </c>
      <c r="N28" s="210">
        <f>K28*3+L28*1</f>
        <v>3</v>
      </c>
      <c r="O28" s="212">
        <f>B28+E28</f>
        <v>6</v>
      </c>
      <c r="P28" s="212">
        <f>D28+G28</f>
        <v>6</v>
      </c>
      <c r="Q28" s="225">
        <f>O28-P28</f>
        <v>0</v>
      </c>
      <c r="R28" s="258">
        <v>2</v>
      </c>
      <c r="S28" s="9"/>
      <c r="T28" s="25"/>
      <c r="U28" s="5"/>
    </row>
    <row r="29" spans="1:21" ht="18" customHeight="1">
      <c r="A29" s="2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25"/>
      <c r="U29" s="5"/>
    </row>
    <row r="30" spans="1:21" s="23" customFormat="1" ht="22.5" customHeight="1">
      <c r="A30" s="77" t="s">
        <v>18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25"/>
      <c r="U30" s="5"/>
    </row>
    <row r="31" spans="1:21" ht="27" customHeight="1" thickBot="1">
      <c r="A31" s="14" t="s">
        <v>110</v>
      </c>
      <c r="B31" s="374" t="str">
        <f>'2日目が7月20日,25日組合せ試合会場'!C8</f>
        <v>ＦＣ　ＲＥＧＩＳＴＡ</v>
      </c>
      <c r="C31" s="374"/>
      <c r="D31" s="375"/>
      <c r="E31" s="376" t="str">
        <f>'2日目が7月20日,25日組合せ試合会場'!D8</f>
        <v>手代木ＳＣ・Ｂ</v>
      </c>
      <c r="F31" s="374"/>
      <c r="G31" s="375"/>
      <c r="H31" s="376" t="str">
        <f>'2日目が7月20日,25日組合せ試合会場'!E8</f>
        <v>桜ＦＣ</v>
      </c>
      <c r="I31" s="374"/>
      <c r="J31" s="374"/>
      <c r="K31" s="71" t="s">
        <v>2</v>
      </c>
      <c r="L31" s="16" t="s">
        <v>4</v>
      </c>
      <c r="M31" s="16" t="s">
        <v>3</v>
      </c>
      <c r="N31" s="16" t="s">
        <v>5</v>
      </c>
      <c r="O31" s="16" t="s">
        <v>6</v>
      </c>
      <c r="P31" s="16" t="s">
        <v>7</v>
      </c>
      <c r="Q31" s="76" t="s">
        <v>8</v>
      </c>
      <c r="R31" s="71" t="s">
        <v>9</v>
      </c>
      <c r="S31" s="74"/>
      <c r="T31" s="75"/>
      <c r="U31" s="3"/>
    </row>
    <row r="32" spans="1:24" ht="27" customHeight="1" thickTop="1">
      <c r="A32" s="65" t="str">
        <f>B31</f>
        <v>ＦＣ　ＲＥＧＩＳＴＡ</v>
      </c>
      <c r="B32" s="369"/>
      <c r="C32" s="369"/>
      <c r="D32" s="370"/>
      <c r="E32" s="215">
        <f>'大会1日目対戦表'!K14</f>
        <v>10</v>
      </c>
      <c r="F32" s="216" t="s">
        <v>15</v>
      </c>
      <c r="G32" s="209">
        <f>'大会1日目対戦表'!M14</f>
        <v>0</v>
      </c>
      <c r="H32" s="216">
        <f>'大会1日目対戦表'!K18</f>
        <v>3</v>
      </c>
      <c r="I32" s="216" t="s">
        <v>15</v>
      </c>
      <c r="J32" s="216">
        <f>'大会1日目対戦表'!M18</f>
        <v>1</v>
      </c>
      <c r="K32" s="221">
        <f>IF($E$32&gt;$G$32,1,0)+IF($H$32&gt;$J$32,1,0)</f>
        <v>2</v>
      </c>
      <c r="L32" s="222">
        <f>IF($E$32=$G$32,1,0)+IF($H$32=$J$32,1,0)</f>
        <v>0</v>
      </c>
      <c r="M32" s="209">
        <f>IF($E$32&lt;$G$32,1,0)+IF($H$32&lt;$J$32,1,0)</f>
        <v>0</v>
      </c>
      <c r="N32" s="210">
        <f>K32*3+L32*1</f>
        <v>6</v>
      </c>
      <c r="O32" s="210">
        <f>E32+H32</f>
        <v>13</v>
      </c>
      <c r="P32" s="210">
        <f>G32+J32</f>
        <v>1</v>
      </c>
      <c r="Q32" s="223">
        <f>O32-P32</f>
        <v>12</v>
      </c>
      <c r="R32" s="257">
        <v>1</v>
      </c>
      <c r="S32" s="9"/>
      <c r="T32" s="259"/>
      <c r="U32" s="5"/>
      <c r="V32" s="72"/>
      <c r="W32" s="72"/>
      <c r="X32" s="72"/>
    </row>
    <row r="33" spans="1:21" ht="27" customHeight="1">
      <c r="A33" s="13" t="str">
        <f>E31</f>
        <v>手代木ＳＣ・Ｂ</v>
      </c>
      <c r="B33" s="218">
        <f>'大会1日目対戦表'!M14</f>
        <v>0</v>
      </c>
      <c r="C33" s="218" t="s">
        <v>15</v>
      </c>
      <c r="D33" s="219">
        <f>'大会1日目対戦表'!K14</f>
        <v>10</v>
      </c>
      <c r="E33" s="371"/>
      <c r="F33" s="372"/>
      <c r="G33" s="373"/>
      <c r="H33" s="218">
        <f>'大会1日目対戦表'!K16</f>
        <v>0</v>
      </c>
      <c r="I33" s="218" t="s">
        <v>15</v>
      </c>
      <c r="J33" s="218">
        <f>'大会1日目対戦表'!M16</f>
        <v>12</v>
      </c>
      <c r="K33" s="224">
        <f>IF($B$33&gt;$D$33,1,0)+IF($H$33&gt;$J$33,1,0)</f>
        <v>0</v>
      </c>
      <c r="L33" s="212">
        <f>IF($B$33=$D$33,1,0)+IF($H$33=$J$33,1,0)</f>
        <v>0</v>
      </c>
      <c r="M33" s="219">
        <f>IF($B$33&lt;$D$33,1,0)+IF($H$33&lt;$J$33,1,0)</f>
        <v>2</v>
      </c>
      <c r="N33" s="210">
        <f>K33*3+L33*1</f>
        <v>0</v>
      </c>
      <c r="O33" s="212">
        <f>B33+H33</f>
        <v>0</v>
      </c>
      <c r="P33" s="212">
        <f>D33+J33</f>
        <v>22</v>
      </c>
      <c r="Q33" s="225">
        <f>O33-P33</f>
        <v>-22</v>
      </c>
      <c r="R33" s="258">
        <v>3</v>
      </c>
      <c r="S33" s="9"/>
      <c r="T33" s="5"/>
      <c r="U33" s="5"/>
    </row>
    <row r="34" spans="1:21" ht="27" customHeight="1">
      <c r="A34" s="13" t="str">
        <f>H31</f>
        <v>桜ＦＣ</v>
      </c>
      <c r="B34" s="218">
        <f>'大会1日目対戦表'!M18</f>
        <v>1</v>
      </c>
      <c r="C34" s="218" t="s">
        <v>15</v>
      </c>
      <c r="D34" s="219">
        <f>'大会1日目対戦表'!K18</f>
        <v>3</v>
      </c>
      <c r="E34" s="213">
        <f>'大会1日目対戦表'!M16</f>
        <v>12</v>
      </c>
      <c r="F34" s="218" t="s">
        <v>15</v>
      </c>
      <c r="G34" s="219">
        <f>'大会1日目対戦表'!K16</f>
        <v>0</v>
      </c>
      <c r="H34" s="371"/>
      <c r="I34" s="372"/>
      <c r="J34" s="372"/>
      <c r="K34" s="224">
        <f>IF($B$34&gt;$D$34,1,0)+IF($E$34&gt;$G$34,1,0)</f>
        <v>1</v>
      </c>
      <c r="L34" s="212">
        <f>IF($B$34=$D$34,1,0)+IF($E$34=$G$34,1,0)</f>
        <v>0</v>
      </c>
      <c r="M34" s="219">
        <f>IF($B$34&lt;$D$34,1,0)+IF($E$34&lt;$G$34,1,0)</f>
        <v>1</v>
      </c>
      <c r="N34" s="210">
        <f>K34*3+L34*1</f>
        <v>3</v>
      </c>
      <c r="O34" s="212">
        <f>B34+E34</f>
        <v>13</v>
      </c>
      <c r="P34" s="212">
        <f>D34+G34</f>
        <v>3</v>
      </c>
      <c r="Q34" s="225">
        <f>O34-P34</f>
        <v>10</v>
      </c>
      <c r="R34" s="258">
        <v>2</v>
      </c>
      <c r="S34" s="9"/>
      <c r="T34" s="25"/>
      <c r="U34" s="5"/>
    </row>
    <row r="35" spans="1:21" ht="18" customHeight="1">
      <c r="A35" s="2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25"/>
      <c r="U35" s="5"/>
    </row>
    <row r="36" spans="1:21" s="23" customFormat="1" ht="22.5" customHeight="1">
      <c r="A36" s="77" t="s">
        <v>13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25"/>
      <c r="U36" s="5"/>
    </row>
    <row r="37" spans="1:21" ht="27" customHeight="1" thickBot="1">
      <c r="A37" s="14" t="s">
        <v>62</v>
      </c>
      <c r="B37" s="374" t="str">
        <f>'2日目が7月20日,25日組合せ試合会場'!C9</f>
        <v>並木ＦＣ</v>
      </c>
      <c r="C37" s="374"/>
      <c r="D37" s="375"/>
      <c r="E37" s="376" t="str">
        <f>'2日目が7月20日,25日組合せ試合会場'!D9</f>
        <v>吉沼ＦＣﾌﾟﾘﾏｰﾘｵ</v>
      </c>
      <c r="F37" s="374"/>
      <c r="G37" s="375"/>
      <c r="H37" s="376" t="str">
        <f>'2日目が7月20日,25日組合せ試合会場'!E9</f>
        <v>谷田部ＦＣ</v>
      </c>
      <c r="I37" s="374"/>
      <c r="J37" s="374"/>
      <c r="K37" s="71" t="s">
        <v>2</v>
      </c>
      <c r="L37" s="16" t="s">
        <v>4</v>
      </c>
      <c r="M37" s="16" t="s">
        <v>3</v>
      </c>
      <c r="N37" s="16" t="s">
        <v>5</v>
      </c>
      <c r="O37" s="16" t="s">
        <v>6</v>
      </c>
      <c r="P37" s="16" t="s">
        <v>7</v>
      </c>
      <c r="Q37" s="76" t="s">
        <v>8</v>
      </c>
      <c r="R37" s="71" t="s">
        <v>9</v>
      </c>
      <c r="S37" s="74"/>
      <c r="T37" s="75"/>
      <c r="U37" s="3"/>
    </row>
    <row r="38" spans="1:24" ht="27" customHeight="1" thickTop="1">
      <c r="A38" s="65" t="str">
        <f>B37</f>
        <v>並木ＦＣ</v>
      </c>
      <c r="B38" s="369"/>
      <c r="C38" s="369"/>
      <c r="D38" s="370"/>
      <c r="E38" s="215">
        <f>'大会1日目対戦表'!K15</f>
        <v>0</v>
      </c>
      <c r="F38" s="216" t="s">
        <v>15</v>
      </c>
      <c r="G38" s="209">
        <f>'大会1日目対戦表'!M15</f>
        <v>4</v>
      </c>
      <c r="H38" s="216">
        <f>'大会1日目対戦表'!K19</f>
        <v>7</v>
      </c>
      <c r="I38" s="216" t="s">
        <v>15</v>
      </c>
      <c r="J38" s="216">
        <f>'大会1日目対戦表'!M19</f>
        <v>0</v>
      </c>
      <c r="K38" s="221">
        <f>IF($E$38&gt;$G$38,1,0)+IF($H$38&gt;$J$38,1,0)</f>
        <v>1</v>
      </c>
      <c r="L38" s="222">
        <f>IF($E$38=$G$38,1,0)+IF($H$38=$J$38,1,0)</f>
        <v>0</v>
      </c>
      <c r="M38" s="209">
        <f>IF($E$38&lt;$G$38,1,0)+IF($H$38&lt;$J$38,1,0)</f>
        <v>1</v>
      </c>
      <c r="N38" s="210">
        <f>K38*3+L38*1</f>
        <v>3</v>
      </c>
      <c r="O38" s="210">
        <f>E38+H38</f>
        <v>7</v>
      </c>
      <c r="P38" s="210">
        <f>G38+J38</f>
        <v>4</v>
      </c>
      <c r="Q38" s="223">
        <f>O38-P38</f>
        <v>3</v>
      </c>
      <c r="R38" s="257">
        <v>2</v>
      </c>
      <c r="S38" s="9"/>
      <c r="T38" s="25"/>
      <c r="U38" s="5"/>
      <c r="V38" s="72"/>
      <c r="W38" s="72"/>
      <c r="X38" s="72"/>
    </row>
    <row r="39" spans="1:21" ht="27" customHeight="1">
      <c r="A39" s="13" t="str">
        <f>E37</f>
        <v>吉沼ＦＣﾌﾟﾘﾏｰﾘｵ</v>
      </c>
      <c r="B39" s="218">
        <f>'大会1日目対戦表'!M15</f>
        <v>4</v>
      </c>
      <c r="C39" s="218" t="s">
        <v>15</v>
      </c>
      <c r="D39" s="219">
        <f>'大会1日目対戦表'!K15</f>
        <v>0</v>
      </c>
      <c r="E39" s="371"/>
      <c r="F39" s="372"/>
      <c r="G39" s="373"/>
      <c r="H39" s="218">
        <f>'大会1日目対戦表'!K17</f>
        <v>11</v>
      </c>
      <c r="I39" s="218" t="s">
        <v>15</v>
      </c>
      <c r="J39" s="218">
        <f>'大会1日目対戦表'!M17</f>
        <v>0</v>
      </c>
      <c r="K39" s="224">
        <f>IF($B$39&gt;$D$39,1,0)+IF($H$39&gt;$J$39,1,0)</f>
        <v>2</v>
      </c>
      <c r="L39" s="212">
        <f>IF($B$39=$D$39,1,0)+IF($H$39=$J$39,1,0)</f>
        <v>0</v>
      </c>
      <c r="M39" s="219">
        <f>IF($B$39&lt;$D$39,1,0)+IF($H$39&lt;$J$39,1,0)</f>
        <v>0</v>
      </c>
      <c r="N39" s="210">
        <f>K39*3+L39*1</f>
        <v>6</v>
      </c>
      <c r="O39" s="212">
        <f>B39+H39</f>
        <v>15</v>
      </c>
      <c r="P39" s="212">
        <f>D39+J39</f>
        <v>0</v>
      </c>
      <c r="Q39" s="225">
        <f>O39-P39</f>
        <v>15</v>
      </c>
      <c r="R39" s="258">
        <v>1</v>
      </c>
      <c r="S39" s="9"/>
      <c r="T39" s="5"/>
      <c r="U39" s="5"/>
    </row>
    <row r="40" spans="1:21" ht="27" customHeight="1">
      <c r="A40" s="13" t="str">
        <f>H37</f>
        <v>谷田部ＦＣ</v>
      </c>
      <c r="B40" s="218">
        <f>'大会1日目対戦表'!M19</f>
        <v>0</v>
      </c>
      <c r="C40" s="218" t="s">
        <v>15</v>
      </c>
      <c r="D40" s="219">
        <f>'大会1日目対戦表'!K19</f>
        <v>7</v>
      </c>
      <c r="E40" s="213">
        <f>'大会1日目対戦表'!M17</f>
        <v>0</v>
      </c>
      <c r="F40" s="218" t="s">
        <v>15</v>
      </c>
      <c r="G40" s="219">
        <f>'大会1日目対戦表'!K17</f>
        <v>11</v>
      </c>
      <c r="H40" s="371"/>
      <c r="I40" s="372"/>
      <c r="J40" s="372"/>
      <c r="K40" s="224">
        <f>IF($B$40&gt;$D$40,1,0)+IF($E$40&gt;$G$40,1,0)</f>
        <v>0</v>
      </c>
      <c r="L40" s="212">
        <f>IF($B$40=$D$40,1,0)+IF($E$40=$G$40,1,0)</f>
        <v>0</v>
      </c>
      <c r="M40" s="219">
        <f>IF($B$40&lt;$D$40,1,0)+IF($E$40&lt;$G$40,1,0)</f>
        <v>2</v>
      </c>
      <c r="N40" s="210">
        <f>K40*3+L40*1</f>
        <v>0</v>
      </c>
      <c r="O40" s="212">
        <f>B40+E40</f>
        <v>0</v>
      </c>
      <c r="P40" s="212">
        <f>D40+G40</f>
        <v>18</v>
      </c>
      <c r="Q40" s="225">
        <f>O40-P40</f>
        <v>-18</v>
      </c>
      <c r="R40" s="258">
        <v>3</v>
      </c>
      <c r="S40" s="9"/>
      <c r="T40" s="25"/>
      <c r="U40" s="5"/>
    </row>
    <row r="41" spans="1:21" ht="11.25" customHeight="1">
      <c r="A41" s="2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25"/>
      <c r="U41" s="5"/>
    </row>
    <row r="42" spans="1:21" ht="17.25" customHeight="1">
      <c r="A42" s="2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105"/>
      <c r="U42" s="5"/>
    </row>
    <row r="43" spans="6:12" ht="18.75" customHeight="1">
      <c r="F43" s="378" t="s">
        <v>139</v>
      </c>
      <c r="G43" s="378"/>
      <c r="H43" s="378"/>
      <c r="I43" s="378"/>
      <c r="J43" s="378"/>
      <c r="K43" s="378"/>
      <c r="L43" s="378"/>
    </row>
  </sheetData>
  <sheetProtection/>
  <mergeCells count="41">
    <mergeCell ref="B4:D4"/>
    <mergeCell ref="E4:G4"/>
    <mergeCell ref="H4:J4"/>
    <mergeCell ref="K4:M4"/>
    <mergeCell ref="B5:D5"/>
    <mergeCell ref="B12:D12"/>
    <mergeCell ref="H7:J7"/>
    <mergeCell ref="F43:L43"/>
    <mergeCell ref="B18:D18"/>
    <mergeCell ref="E6:G6"/>
    <mergeCell ref="B25:D25"/>
    <mergeCell ref="K8:M8"/>
    <mergeCell ref="E11:G11"/>
    <mergeCell ref="H11:J11"/>
    <mergeCell ref="K11:M11"/>
    <mergeCell ref="E13:G13"/>
    <mergeCell ref="E33:G33"/>
    <mergeCell ref="B32:D32"/>
    <mergeCell ref="H31:J31"/>
    <mergeCell ref="H14:J14"/>
    <mergeCell ref="B11:D11"/>
    <mergeCell ref="E18:G18"/>
    <mergeCell ref="H34:J34"/>
    <mergeCell ref="K15:M15"/>
    <mergeCell ref="H28:J28"/>
    <mergeCell ref="B31:D31"/>
    <mergeCell ref="H18:J18"/>
    <mergeCell ref="B26:D26"/>
    <mergeCell ref="B19:D19"/>
    <mergeCell ref="E20:G20"/>
    <mergeCell ref="H21:J21"/>
    <mergeCell ref="B38:D38"/>
    <mergeCell ref="E39:G39"/>
    <mergeCell ref="H40:J40"/>
    <mergeCell ref="B37:D37"/>
    <mergeCell ref="E37:G37"/>
    <mergeCell ref="E25:G25"/>
    <mergeCell ref="H25:J25"/>
    <mergeCell ref="H37:J37"/>
    <mergeCell ref="E27:G27"/>
    <mergeCell ref="E31:G31"/>
  </mergeCells>
  <printOptions/>
  <pageMargins left="0.7086614173228347" right="0.5511811023622047" top="0.4724409448818898" bottom="0.3937007874015748" header="0.5118110236220472" footer="0.3937007874015748"/>
  <pageSetup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23"/>
  <sheetViews>
    <sheetView zoomScalePageLayoutView="0" workbookViewId="0" topLeftCell="D1">
      <selection activeCell="R23" sqref="R23"/>
    </sheetView>
  </sheetViews>
  <sheetFormatPr defaultColWidth="9.00390625" defaultRowHeight="13.5"/>
  <cols>
    <col min="1" max="1" width="4.625" style="0" customWidth="1"/>
    <col min="2" max="2" width="10.625" style="1" customWidth="1"/>
    <col min="3" max="3" width="17.625" style="1" customWidth="1"/>
    <col min="4" max="4" width="4.125" style="1" customWidth="1"/>
    <col min="5" max="5" width="3.375" style="1" customWidth="1"/>
    <col min="6" max="6" width="4.125" style="0" customWidth="1"/>
    <col min="7" max="9" width="17.625" style="1" customWidth="1"/>
    <col min="10" max="10" width="10.625" style="1" customWidth="1"/>
    <col min="11" max="11" width="5.625" style="1" customWidth="1"/>
    <col min="12" max="12" width="2.625" style="1" customWidth="1"/>
    <col min="13" max="13" width="4.125" style="1" customWidth="1"/>
    <col min="14" max="14" width="3.125" style="0" customWidth="1"/>
    <col min="15" max="16" width="4.125" style="0" customWidth="1"/>
    <col min="17" max="17" width="3.125" style="0" customWidth="1"/>
    <col min="18" max="18" width="4.125" style="0" customWidth="1"/>
    <col min="19" max="19" width="3.125" style="0" customWidth="1"/>
    <col min="20" max="20" width="4.625" style="0" customWidth="1"/>
    <col min="21" max="21" width="11.50390625" style="1" customWidth="1"/>
    <col min="22" max="22" width="6.625" style="1" customWidth="1"/>
    <col min="23" max="23" width="11.625" style="1" customWidth="1"/>
    <col min="24" max="24" width="6.625" style="0" customWidth="1"/>
    <col min="25" max="25" width="11.625" style="0" customWidth="1"/>
  </cols>
  <sheetData>
    <row r="1" ht="30" customHeight="1">
      <c r="B1" s="17" t="s">
        <v>186</v>
      </c>
    </row>
    <row r="2" ht="9.75" customHeight="1">
      <c r="B2" s="17"/>
    </row>
    <row r="3" spans="2:12" ht="31.5" customHeight="1">
      <c r="B3" s="2" t="s">
        <v>149</v>
      </c>
      <c r="J3" s="2" t="s">
        <v>150</v>
      </c>
      <c r="L3" s="2"/>
    </row>
    <row r="4" spans="2:24" ht="30" customHeight="1" thickBot="1">
      <c r="B4" s="88" t="s">
        <v>0</v>
      </c>
      <c r="C4" s="366" t="s">
        <v>152</v>
      </c>
      <c r="D4" s="367"/>
      <c r="E4" s="367"/>
      <c r="F4" s="367"/>
      <c r="G4" s="368"/>
      <c r="H4" s="91" t="s">
        <v>39</v>
      </c>
      <c r="I4" s="147" t="s">
        <v>40</v>
      </c>
      <c r="J4" s="404" t="s">
        <v>1</v>
      </c>
      <c r="K4" s="367"/>
      <c r="L4" s="367"/>
      <c r="M4" s="367"/>
      <c r="N4" s="367"/>
      <c r="O4" s="367"/>
      <c r="P4" s="367"/>
      <c r="Q4" s="367"/>
      <c r="R4" s="367"/>
      <c r="S4" s="367"/>
      <c r="T4" s="368"/>
      <c r="U4" s="383" t="s">
        <v>39</v>
      </c>
      <c r="V4" s="384"/>
      <c r="W4" s="383" t="s">
        <v>40</v>
      </c>
      <c r="X4" s="384"/>
    </row>
    <row r="5" spans="2:24" ht="39" customHeight="1" thickTop="1">
      <c r="B5" s="204" t="s">
        <v>75</v>
      </c>
      <c r="C5" s="103" t="str">
        <f>'2日目が7月20日,25日組合せ試合会場'!D13</f>
        <v>吾妻ＳＣ</v>
      </c>
      <c r="D5" s="134"/>
      <c r="E5" s="66" t="s">
        <v>11</v>
      </c>
      <c r="F5" s="131"/>
      <c r="G5" s="94" t="str">
        <f>'2日目が7月20日,25日組合せ試合会場'!E13</f>
        <v>ｱﾝﾄﾗｰｽﾞつくば</v>
      </c>
      <c r="H5" s="96" t="str">
        <f>'2日目が7月20日,25日組合せ試合会場'!D14</f>
        <v>手代木SC・A</v>
      </c>
      <c r="I5" s="98" t="str">
        <f>'2日目が7月20日,25日組合せ試合会場'!E14</f>
        <v>FC　ＲＥＧＩＳＴＡ</v>
      </c>
      <c r="J5" s="405" t="str">
        <f>'２日目が7月5日組合せ試合会場'!D15</f>
        <v>茎崎ﾌﾞﾚｲｽﾞFC</v>
      </c>
      <c r="K5" s="406"/>
      <c r="L5" s="406"/>
      <c r="M5" s="69"/>
      <c r="N5" s="127" t="s">
        <v>11</v>
      </c>
      <c r="O5" s="69"/>
      <c r="P5" s="407" t="str">
        <f>'2日目が7月20日,25日組合せ試合会場'!E15</f>
        <v>つくばｽﾎﾟｰﾂ</v>
      </c>
      <c r="Q5" s="407"/>
      <c r="R5" s="407"/>
      <c r="S5" s="407"/>
      <c r="T5" s="408"/>
      <c r="U5" s="398" t="str">
        <f>'2日目が7月20日,25日組合せ試合会場'!D16</f>
        <v>高崎SSS</v>
      </c>
      <c r="V5" s="399"/>
      <c r="W5" s="385" t="str">
        <f>'2日目が7月20日,25日組合せ試合会場'!E16</f>
        <v>桜ＦＣ</v>
      </c>
      <c r="X5" s="386"/>
    </row>
    <row r="6" spans="2:24" ht="39" customHeight="1">
      <c r="B6" s="205" t="s">
        <v>76</v>
      </c>
      <c r="C6" s="99" t="str">
        <f>'2日目が7月20日,25日組合せ試合会場'!D14</f>
        <v>手代木SC・A</v>
      </c>
      <c r="D6" s="135"/>
      <c r="E6" s="20" t="s">
        <v>11</v>
      </c>
      <c r="F6" s="132"/>
      <c r="G6" s="97" t="str">
        <f>'2日目が7月20日,25日組合せ試合会場'!E14</f>
        <v>FC　ＲＥＧＩＳＴＡ</v>
      </c>
      <c r="H6" s="95" t="str">
        <f>'2日目が7月20日,25日組合せ試合会場'!D13</f>
        <v>吾妻ＳＣ</v>
      </c>
      <c r="I6" s="100" t="str">
        <f>'2日目が7月20日,25日組合せ試合会場'!E13</f>
        <v>ｱﾝﾄﾗｰｽﾞつくば</v>
      </c>
      <c r="J6" s="389" t="str">
        <f>'2日目が7月20日,25日組合せ試合会場'!D16</f>
        <v>高崎SSS</v>
      </c>
      <c r="K6" s="390"/>
      <c r="L6" s="390"/>
      <c r="M6" s="70"/>
      <c r="N6" s="20" t="s">
        <v>11</v>
      </c>
      <c r="O6" s="70"/>
      <c r="P6" s="391" t="str">
        <f>'2日目が7月20日,25日組合せ試合会場'!E16</f>
        <v>桜ＦＣ</v>
      </c>
      <c r="Q6" s="391"/>
      <c r="R6" s="391"/>
      <c r="S6" s="391"/>
      <c r="T6" s="392"/>
      <c r="U6" s="387" t="str">
        <f>'２日目が7月5日組合せ試合会場'!D15</f>
        <v>茎崎ﾌﾞﾚｲｽﾞFC</v>
      </c>
      <c r="V6" s="388"/>
      <c r="W6" s="387" t="str">
        <f>'2日目が7月20日,25日組合せ試合会場'!E15</f>
        <v>つくばｽﾎﾟｰﾂ</v>
      </c>
      <c r="X6" s="388"/>
    </row>
    <row r="7" spans="2:24" ht="39" customHeight="1">
      <c r="B7" s="205" t="s">
        <v>77</v>
      </c>
      <c r="C7" s="99" t="str">
        <f>'2日目が7月20日,25日組合せ試合会場'!D13</f>
        <v>吾妻ＳＣ</v>
      </c>
      <c r="D7" s="135"/>
      <c r="E7" s="20" t="s">
        <v>11</v>
      </c>
      <c r="F7" s="132"/>
      <c r="G7" s="97" t="str">
        <f>'2日目が7月20日,25日組合せ試合会場'!F13</f>
        <v>MAENO D2C</v>
      </c>
      <c r="H7" s="95" t="str">
        <f>'2日目が7月20日,25日組合せ試合会場'!F14</f>
        <v>吉沼FCﾌﾟﾘﾏｰﾘｵ</v>
      </c>
      <c r="I7" s="100" t="str">
        <f>'2日目が7月20日,25日組合せ試合会場'!D14</f>
        <v>手代木SC・A</v>
      </c>
      <c r="J7" s="389" t="str">
        <f>'２日目が7月5日組合せ試合会場'!D15</f>
        <v>茎崎ﾌﾞﾚｲｽﾞFC</v>
      </c>
      <c r="K7" s="390"/>
      <c r="L7" s="390"/>
      <c r="M7" s="70"/>
      <c r="N7" s="20" t="s">
        <v>11</v>
      </c>
      <c r="O7" s="70"/>
      <c r="P7" s="391" t="str">
        <f>'2日目が7月20日,25日組合せ試合会場'!F15</f>
        <v>竹園西・東FC</v>
      </c>
      <c r="Q7" s="391"/>
      <c r="R7" s="391"/>
      <c r="S7" s="391"/>
      <c r="T7" s="392"/>
      <c r="U7" s="387" t="str">
        <f>'2日目が7月20日,25日組合せ試合会場'!F16</f>
        <v>並木ＦＣ</v>
      </c>
      <c r="V7" s="388"/>
      <c r="W7" s="387" t="str">
        <f>'2日目が7月20日,25日組合せ試合会場'!D16</f>
        <v>高崎SSS</v>
      </c>
      <c r="X7" s="388"/>
    </row>
    <row r="8" spans="2:24" ht="39" customHeight="1">
      <c r="B8" s="205" t="s">
        <v>78</v>
      </c>
      <c r="C8" s="99" t="str">
        <f>'2日目が7月20日,25日組合せ試合会場'!D14</f>
        <v>手代木SC・A</v>
      </c>
      <c r="D8" s="135"/>
      <c r="E8" s="20" t="s">
        <v>11</v>
      </c>
      <c r="F8" s="132"/>
      <c r="G8" s="97" t="str">
        <f>'2日目が7月20日,25日組合せ試合会場'!F14</f>
        <v>吉沼FCﾌﾟﾘﾏｰﾘｵ</v>
      </c>
      <c r="H8" s="95" t="str">
        <f>'2日目が7月20日,25日組合せ試合会場'!F13</f>
        <v>MAENO D2C</v>
      </c>
      <c r="I8" s="100" t="str">
        <f>'2日目が7月20日,25日組合せ試合会場'!D13</f>
        <v>吾妻ＳＣ</v>
      </c>
      <c r="J8" s="389" t="str">
        <f>'2日目が7月20日,25日組合せ試合会場'!D16</f>
        <v>高崎SSS</v>
      </c>
      <c r="K8" s="390"/>
      <c r="L8" s="390"/>
      <c r="M8" s="70"/>
      <c r="N8" s="20" t="s">
        <v>11</v>
      </c>
      <c r="O8" s="70"/>
      <c r="P8" s="391" t="str">
        <f>'2日目が7月20日,25日組合せ試合会場'!F16</f>
        <v>並木ＦＣ</v>
      </c>
      <c r="Q8" s="391"/>
      <c r="R8" s="391"/>
      <c r="S8" s="391"/>
      <c r="T8" s="392"/>
      <c r="U8" s="387" t="str">
        <f>'2日目が7月20日,25日組合せ試合会場'!F15</f>
        <v>竹園西・東FC</v>
      </c>
      <c r="V8" s="388"/>
      <c r="W8" s="387" t="str">
        <f>'２日目が7月5日組合せ試合会場'!D15</f>
        <v>茎崎ﾌﾞﾚｲｽﾞFC</v>
      </c>
      <c r="X8" s="388"/>
    </row>
    <row r="9" spans="2:24" ht="39" customHeight="1">
      <c r="B9" s="205" t="s">
        <v>79</v>
      </c>
      <c r="C9" s="99" t="str">
        <f>'2日目が7月20日,25日組合せ試合会場'!E13</f>
        <v>ｱﾝﾄﾗｰｽﾞつくば</v>
      </c>
      <c r="D9" s="135"/>
      <c r="E9" s="20" t="s">
        <v>11</v>
      </c>
      <c r="F9" s="132"/>
      <c r="G9" s="97" t="str">
        <f>'2日目が7月20日,25日組合せ試合会場'!F13</f>
        <v>MAENO D2C</v>
      </c>
      <c r="H9" s="95" t="str">
        <f>'2日目が7月20日,25日組合せ試合会場'!E14</f>
        <v>FC　ＲＥＧＩＳＴＡ</v>
      </c>
      <c r="I9" s="100" t="str">
        <f>'2日目が7月20日,25日組合せ試合会場'!F14</f>
        <v>吉沼FCﾌﾟﾘﾏｰﾘｵ</v>
      </c>
      <c r="J9" s="389" t="str">
        <f>'2日目が7月20日,25日組合せ試合会場'!E15</f>
        <v>つくばｽﾎﾟｰﾂ</v>
      </c>
      <c r="K9" s="390"/>
      <c r="L9" s="390"/>
      <c r="M9" s="70"/>
      <c r="N9" s="20" t="s">
        <v>11</v>
      </c>
      <c r="O9" s="70"/>
      <c r="P9" s="391" t="str">
        <f>'2日目が7月20日,25日組合せ試合会場'!F15</f>
        <v>竹園西・東FC</v>
      </c>
      <c r="Q9" s="391"/>
      <c r="R9" s="391"/>
      <c r="S9" s="391"/>
      <c r="T9" s="392"/>
      <c r="U9" s="387" t="str">
        <f>'2日目が7月20日,25日組合せ試合会場'!E16</f>
        <v>桜ＦＣ</v>
      </c>
      <c r="V9" s="388"/>
      <c r="W9" s="387" t="str">
        <f>'2日目が7月20日,25日組合せ試合会場'!F16</f>
        <v>並木ＦＣ</v>
      </c>
      <c r="X9" s="388"/>
    </row>
    <row r="10" spans="2:24" ht="39" customHeight="1">
      <c r="B10" s="205" t="s">
        <v>80</v>
      </c>
      <c r="C10" s="99" t="str">
        <f>'2日目が7月20日,25日組合せ試合会場'!E14</f>
        <v>FC　ＲＥＧＩＳＴＡ</v>
      </c>
      <c r="D10" s="135"/>
      <c r="E10" s="20" t="s">
        <v>11</v>
      </c>
      <c r="F10" s="132"/>
      <c r="G10" s="97" t="str">
        <f>'2日目が7月20日,25日組合せ試合会場'!F14</f>
        <v>吉沼FCﾌﾟﾘﾏｰﾘｵ</v>
      </c>
      <c r="H10" s="95" t="str">
        <f>'2日目が7月20日,25日組合せ試合会場'!E13</f>
        <v>ｱﾝﾄﾗｰｽﾞつくば</v>
      </c>
      <c r="I10" s="100" t="str">
        <f>'2日目が7月20日,25日組合せ試合会場'!F13</f>
        <v>MAENO D2C</v>
      </c>
      <c r="J10" s="389" t="str">
        <f>'2日目が7月20日,25日組合せ試合会場'!E16</f>
        <v>桜ＦＣ</v>
      </c>
      <c r="K10" s="390"/>
      <c r="L10" s="390"/>
      <c r="M10" s="70"/>
      <c r="N10" s="20" t="s">
        <v>11</v>
      </c>
      <c r="O10" s="70"/>
      <c r="P10" s="391" t="str">
        <f>'2日目が7月20日,25日組合せ試合会場'!F16</f>
        <v>並木ＦＣ</v>
      </c>
      <c r="Q10" s="391"/>
      <c r="R10" s="391"/>
      <c r="S10" s="391"/>
      <c r="T10" s="392"/>
      <c r="U10" s="387" t="str">
        <f>'2日目が7月20日,25日組合せ試合会場'!E15</f>
        <v>つくばｽﾎﾟｰﾂ</v>
      </c>
      <c r="V10" s="388"/>
      <c r="W10" s="387" t="str">
        <f>'2日目が7月20日,25日組合せ試合会場'!F15</f>
        <v>竹園西・東FC</v>
      </c>
      <c r="X10" s="388"/>
    </row>
    <row r="11" spans="1:24" ht="39" customHeight="1">
      <c r="A11" s="403" t="s">
        <v>140</v>
      </c>
      <c r="B11" s="205" t="s">
        <v>81</v>
      </c>
      <c r="C11" s="99" t="s">
        <v>63</v>
      </c>
      <c r="D11" s="135"/>
      <c r="E11" s="20" t="s">
        <v>11</v>
      </c>
      <c r="F11" s="132"/>
      <c r="G11" s="97" t="s">
        <v>64</v>
      </c>
      <c r="H11" s="95" t="str">
        <f>C12</f>
        <v>Ｇ２位</v>
      </c>
      <c r="I11" s="100" t="str">
        <f>G12</f>
        <v>Ｈ２位</v>
      </c>
      <c r="J11" s="389" t="s">
        <v>84</v>
      </c>
      <c r="K11" s="390"/>
      <c r="L11" s="390"/>
      <c r="M11" s="70"/>
      <c r="N11" s="20" t="s">
        <v>11</v>
      </c>
      <c r="O11" s="70"/>
      <c r="P11" s="391" t="s">
        <v>87</v>
      </c>
      <c r="Q11" s="391"/>
      <c r="R11" s="391"/>
      <c r="S11" s="391"/>
      <c r="T11" s="392"/>
      <c r="U11" s="387" t="str">
        <f>J13</f>
        <v>Ｉ １位</v>
      </c>
      <c r="V11" s="388"/>
      <c r="W11" s="387" t="str">
        <f>P13</f>
        <v>Ｊ１位</v>
      </c>
      <c r="X11" s="388"/>
    </row>
    <row r="12" spans="1:24" ht="39" customHeight="1">
      <c r="A12" s="403"/>
      <c r="B12" s="205" t="s">
        <v>82</v>
      </c>
      <c r="C12" s="99" t="s">
        <v>65</v>
      </c>
      <c r="D12" s="135"/>
      <c r="E12" s="20" t="s">
        <v>11</v>
      </c>
      <c r="F12" s="132"/>
      <c r="G12" s="97" t="s">
        <v>66</v>
      </c>
      <c r="H12" s="97" t="str">
        <f>C11</f>
        <v>Ｇ３位</v>
      </c>
      <c r="I12" s="100" t="str">
        <f>G11</f>
        <v>Ｈ３位</v>
      </c>
      <c r="J12" s="389" t="s">
        <v>85</v>
      </c>
      <c r="K12" s="390"/>
      <c r="L12" s="390"/>
      <c r="M12" s="112"/>
      <c r="N12" s="20" t="s">
        <v>11</v>
      </c>
      <c r="O12" s="113"/>
      <c r="P12" s="391" t="s">
        <v>69</v>
      </c>
      <c r="Q12" s="391"/>
      <c r="R12" s="391"/>
      <c r="S12" s="391"/>
      <c r="T12" s="392"/>
      <c r="U12" s="387" t="str">
        <f>J11</f>
        <v>Ｉ ３位</v>
      </c>
      <c r="V12" s="388"/>
      <c r="W12" s="387" t="str">
        <f>P11</f>
        <v>Ｊ３位</v>
      </c>
      <c r="X12" s="388"/>
    </row>
    <row r="13" spans="1:24" ht="39" customHeight="1">
      <c r="A13" s="403"/>
      <c r="B13" s="205" t="s">
        <v>83</v>
      </c>
      <c r="C13" s="99" t="s">
        <v>67</v>
      </c>
      <c r="D13" s="136"/>
      <c r="E13" s="20" t="s">
        <v>11</v>
      </c>
      <c r="F13" s="133"/>
      <c r="G13" s="97" t="s">
        <v>68</v>
      </c>
      <c r="H13" s="95" t="s">
        <v>12</v>
      </c>
      <c r="I13" s="100" t="s">
        <v>12</v>
      </c>
      <c r="J13" s="389" t="s">
        <v>86</v>
      </c>
      <c r="K13" s="390"/>
      <c r="L13" s="390"/>
      <c r="M13" s="129"/>
      <c r="N13" s="20" t="s">
        <v>11</v>
      </c>
      <c r="O13" s="130"/>
      <c r="P13" s="391" t="s">
        <v>70</v>
      </c>
      <c r="Q13" s="391"/>
      <c r="R13" s="391"/>
      <c r="S13" s="391"/>
      <c r="T13" s="392"/>
      <c r="U13" s="387" t="str">
        <f>J12</f>
        <v>Ｉ ２位</v>
      </c>
      <c r="V13" s="388"/>
      <c r="W13" s="387" t="str">
        <f>P12</f>
        <v>Ｊ２位</v>
      </c>
      <c r="X13" s="388"/>
    </row>
    <row r="14" spans="1:23" ht="23.25" customHeight="1">
      <c r="A14" s="356"/>
      <c r="B14" s="5"/>
      <c r="C14" s="11"/>
      <c r="D14" s="3"/>
      <c r="E14" s="3"/>
      <c r="F14" s="192"/>
      <c r="G14" s="5"/>
      <c r="H14" s="5"/>
      <c r="I14" s="5"/>
      <c r="J14" s="5"/>
      <c r="K14" s="5"/>
      <c r="L14" s="5"/>
      <c r="M14" s="11"/>
      <c r="N14" s="4"/>
      <c r="O14" s="192"/>
      <c r="P14" s="192"/>
      <c r="Q14" s="192"/>
      <c r="R14" s="192"/>
      <c r="S14" s="192"/>
      <c r="T14" s="192"/>
      <c r="U14" s="5"/>
      <c r="V14" s="5"/>
      <c r="W14" s="5"/>
    </row>
    <row r="15" spans="1:23" ht="31.5" customHeight="1">
      <c r="A15" s="356"/>
      <c r="B15" s="2" t="s">
        <v>151</v>
      </c>
      <c r="C15" s="11"/>
      <c r="D15" s="3"/>
      <c r="E15" s="3"/>
      <c r="F15" s="192"/>
      <c r="G15" s="5"/>
      <c r="H15" s="5"/>
      <c r="I15" s="5"/>
      <c r="J15" s="2" t="s">
        <v>153</v>
      </c>
      <c r="K15" s="2"/>
      <c r="L15" s="5"/>
      <c r="M15" s="11"/>
      <c r="N15" s="4"/>
      <c r="O15" s="192"/>
      <c r="P15" s="192"/>
      <c r="Q15" s="192"/>
      <c r="R15" s="192"/>
      <c r="S15" s="192"/>
      <c r="T15" s="192"/>
      <c r="U15" s="5"/>
      <c r="V15" s="5"/>
      <c r="W15" s="5"/>
    </row>
    <row r="16" spans="2:25" ht="30" customHeight="1" thickBot="1">
      <c r="B16" s="137" t="s">
        <v>0</v>
      </c>
      <c r="C16" s="366" t="s">
        <v>1</v>
      </c>
      <c r="D16" s="367"/>
      <c r="E16" s="367"/>
      <c r="F16" s="367"/>
      <c r="G16" s="368"/>
      <c r="H16" s="91" t="s">
        <v>39</v>
      </c>
      <c r="I16" s="147" t="s">
        <v>40</v>
      </c>
      <c r="J16" s="269" t="s">
        <v>0</v>
      </c>
      <c r="K16" s="393" t="s">
        <v>1</v>
      </c>
      <c r="L16" s="394"/>
      <c r="M16" s="394"/>
      <c r="N16" s="394"/>
      <c r="O16" s="394"/>
      <c r="P16" s="394"/>
      <c r="Q16" s="394"/>
      <c r="R16" s="394"/>
      <c r="S16" s="394"/>
      <c r="T16" s="394"/>
      <c r="U16" s="384"/>
      <c r="V16" s="383" t="s">
        <v>39</v>
      </c>
      <c r="W16" s="384"/>
      <c r="X16" s="397" t="s">
        <v>40</v>
      </c>
      <c r="Y16" s="368"/>
    </row>
    <row r="17" spans="2:25" ht="39" customHeight="1" thickTop="1">
      <c r="B17" s="206" t="s">
        <v>156</v>
      </c>
      <c r="C17" s="103" t="str">
        <f>'２日目が7月5日組合せ試合会場'!D17</f>
        <v>二の宮ＦＣ</v>
      </c>
      <c r="D17" s="67"/>
      <c r="E17" s="193" t="s">
        <v>11</v>
      </c>
      <c r="F17" s="69"/>
      <c r="G17" s="94" t="str">
        <f>'２日目が7月5日組合せ試合会場'!E17</f>
        <v>FC大穂ﾊﾟﾙｾﾝﾃ</v>
      </c>
      <c r="H17" s="96" t="str">
        <f>'２日目が7月5日組合せ試合会場'!F17</f>
        <v>大穂東ＳＣ</v>
      </c>
      <c r="I17" s="98" t="s">
        <v>12</v>
      </c>
      <c r="J17" s="270" t="s">
        <v>156</v>
      </c>
      <c r="K17" s="395" t="str">
        <f>'２日目が7月5日組合せ試合会場'!D18</f>
        <v>東光台ＳＣ</v>
      </c>
      <c r="L17" s="396"/>
      <c r="M17" s="396"/>
      <c r="N17" s="396"/>
      <c r="O17" s="396"/>
      <c r="P17" s="267"/>
      <c r="Q17" s="20" t="s">
        <v>11</v>
      </c>
      <c r="R17" s="20"/>
      <c r="S17" s="396" t="str">
        <f>'２日目が7月5日組合せ試合会場'!E18</f>
        <v>つくばJr.FC</v>
      </c>
      <c r="T17" s="396"/>
      <c r="U17" s="399"/>
      <c r="V17" s="398" t="str">
        <f>'２日目が7月5日組合せ試合会場'!F18</f>
        <v>手代木SC・B</v>
      </c>
      <c r="W17" s="399"/>
      <c r="X17" s="400" t="str">
        <f>'２日目が7月5日組合せ試合会場'!G18</f>
        <v>谷田部ＦＣ</v>
      </c>
      <c r="Y17" s="401"/>
    </row>
    <row r="18" spans="2:25" ht="39" customHeight="1">
      <c r="B18" s="205" t="s">
        <v>188</v>
      </c>
      <c r="C18" s="99" t="str">
        <f>'２日目が7月5日組合せ試合会場'!E17</f>
        <v>FC大穂ﾊﾟﾙｾﾝﾃ</v>
      </c>
      <c r="D18" s="68"/>
      <c r="E18" s="194" t="s">
        <v>11</v>
      </c>
      <c r="F18" s="70"/>
      <c r="G18" s="97" t="str">
        <f>'２日目が7月5日組合せ試合会場'!F17</f>
        <v>大穂東ＳＣ</v>
      </c>
      <c r="H18" s="95" t="str">
        <f>'２日目が7月5日組合せ試合会場'!D17</f>
        <v>二の宮ＦＣ</v>
      </c>
      <c r="I18" s="100" t="s">
        <v>12</v>
      </c>
      <c r="J18" s="271" t="s">
        <v>157</v>
      </c>
      <c r="K18" s="402" t="str">
        <f>'２日目が7月5日組合せ試合会場'!F18</f>
        <v>手代木SC・B</v>
      </c>
      <c r="L18" s="390"/>
      <c r="M18" s="390"/>
      <c r="N18" s="390"/>
      <c r="O18" s="390"/>
      <c r="P18" s="268"/>
      <c r="Q18" s="20" t="s">
        <v>11</v>
      </c>
      <c r="R18" s="20"/>
      <c r="S18" s="390" t="str">
        <f>'２日目が7月5日組合せ試合会場'!G18</f>
        <v>谷田部ＦＣ</v>
      </c>
      <c r="T18" s="390"/>
      <c r="U18" s="388"/>
      <c r="V18" s="387" t="str">
        <f>'２日目が7月5日組合せ試合会場'!D18</f>
        <v>東光台ＳＣ</v>
      </c>
      <c r="W18" s="388"/>
      <c r="X18" s="381" t="str">
        <f>'２日目が7月5日組合せ試合会場'!E18</f>
        <v>つくばJr.FC</v>
      </c>
      <c r="Y18" s="382"/>
    </row>
    <row r="19" spans="2:25" ht="39" customHeight="1">
      <c r="B19" s="205" t="s">
        <v>189</v>
      </c>
      <c r="C19" s="99" t="str">
        <f>'２日目が7月5日組合せ試合会場'!D17</f>
        <v>二の宮ＦＣ</v>
      </c>
      <c r="D19" s="68"/>
      <c r="E19" s="194" t="s">
        <v>11</v>
      </c>
      <c r="F19" s="70"/>
      <c r="G19" s="97" t="str">
        <f>'２日目が7月5日組合せ試合会場'!F17</f>
        <v>大穂東ＳＣ</v>
      </c>
      <c r="H19" s="95" t="str">
        <f>'２日目が7月5日組合せ試合会場'!E17</f>
        <v>FC大穂ﾊﾟﾙｾﾝﾃ</v>
      </c>
      <c r="I19" s="100" t="s">
        <v>12</v>
      </c>
      <c r="J19" s="271" t="s">
        <v>158</v>
      </c>
      <c r="K19" s="402" t="str">
        <f>'２日目が7月5日組合せ試合会場'!D18</f>
        <v>東光台ＳＣ</v>
      </c>
      <c r="L19" s="390"/>
      <c r="M19" s="390"/>
      <c r="N19" s="390"/>
      <c r="O19" s="390"/>
      <c r="P19" s="268"/>
      <c r="Q19" s="20" t="s">
        <v>11</v>
      </c>
      <c r="R19" s="20"/>
      <c r="S19" s="390" t="str">
        <f>'２日目が7月5日組合せ試合会場'!G18</f>
        <v>谷田部ＦＣ</v>
      </c>
      <c r="T19" s="390"/>
      <c r="U19" s="388"/>
      <c r="V19" s="387" t="str">
        <f>'２日目が7月5日組合せ試合会場'!E18</f>
        <v>つくばJr.FC</v>
      </c>
      <c r="W19" s="388"/>
      <c r="X19" s="381" t="str">
        <f>'２日目が7月5日組合せ試合会場'!F18</f>
        <v>手代木SC・B</v>
      </c>
      <c r="Y19" s="382"/>
    </row>
    <row r="20" spans="2:25" ht="39" customHeight="1">
      <c r="B20" s="262"/>
      <c r="C20" s="263"/>
      <c r="D20" s="264"/>
      <c r="E20" s="265"/>
      <c r="F20" s="207"/>
      <c r="G20" s="263"/>
      <c r="H20" s="263"/>
      <c r="I20" s="263"/>
      <c r="J20" s="271" t="s">
        <v>159</v>
      </c>
      <c r="K20" s="402" t="str">
        <f>'２日目が7月5日組合せ試合会場'!E18</f>
        <v>つくばJr.FC</v>
      </c>
      <c r="L20" s="390"/>
      <c r="M20" s="390"/>
      <c r="N20" s="390"/>
      <c r="O20" s="390"/>
      <c r="P20" s="268"/>
      <c r="Q20" s="20" t="s">
        <v>11</v>
      </c>
      <c r="R20" s="20"/>
      <c r="S20" s="390" t="str">
        <f>'２日目が7月5日組合せ試合会場'!F18</f>
        <v>手代木SC・B</v>
      </c>
      <c r="T20" s="390"/>
      <c r="U20" s="388"/>
      <c r="V20" s="387" t="str">
        <f>'２日目が7月5日組合せ試合会場'!G18</f>
        <v>谷田部ＦＣ</v>
      </c>
      <c r="W20" s="388"/>
      <c r="X20" s="381" t="str">
        <f>'２日目が7月5日組合せ試合会場'!D18</f>
        <v>東光台ＳＣ</v>
      </c>
      <c r="Y20" s="382"/>
    </row>
    <row r="21" spans="2:25" ht="39" customHeight="1">
      <c r="B21" s="266"/>
      <c r="C21" s="93"/>
      <c r="D21" s="150"/>
      <c r="E21" s="4"/>
      <c r="F21" s="92"/>
      <c r="G21" s="93"/>
      <c r="H21" s="93"/>
      <c r="I21" s="93"/>
      <c r="J21" s="271" t="s">
        <v>160</v>
      </c>
      <c r="K21" s="402" t="str">
        <f>'２日目が7月5日組合せ試合会場'!D18</f>
        <v>東光台ＳＣ</v>
      </c>
      <c r="L21" s="390"/>
      <c r="M21" s="390"/>
      <c r="N21" s="390"/>
      <c r="O21" s="390"/>
      <c r="P21" s="268"/>
      <c r="Q21" s="20" t="s">
        <v>11</v>
      </c>
      <c r="R21" s="20"/>
      <c r="S21" s="390" t="str">
        <f>'２日目が7月5日組合せ試合会場'!F18</f>
        <v>手代木SC・B</v>
      </c>
      <c r="T21" s="390"/>
      <c r="U21" s="388"/>
      <c r="V21" s="387" t="str">
        <f>'２日目が7月5日組合せ試合会場'!E18</f>
        <v>つくばJr.FC</v>
      </c>
      <c r="W21" s="388"/>
      <c r="X21" s="381" t="str">
        <f>'２日目が7月5日組合せ試合会場'!G18</f>
        <v>谷田部ＦＣ</v>
      </c>
      <c r="Y21" s="382"/>
    </row>
    <row r="22" spans="2:25" ht="39" customHeight="1">
      <c r="B22" s="266"/>
      <c r="C22" s="93"/>
      <c r="D22" s="150"/>
      <c r="E22" s="4"/>
      <c r="F22" s="92"/>
      <c r="G22" s="93"/>
      <c r="H22" s="93"/>
      <c r="I22" s="93"/>
      <c r="J22" s="271" t="s">
        <v>161</v>
      </c>
      <c r="K22" s="402" t="str">
        <f>'２日目が7月5日組合せ試合会場'!E18</f>
        <v>つくばJr.FC</v>
      </c>
      <c r="L22" s="390"/>
      <c r="M22" s="390"/>
      <c r="N22" s="390"/>
      <c r="O22" s="390"/>
      <c r="P22" s="268"/>
      <c r="Q22" s="20" t="s">
        <v>11</v>
      </c>
      <c r="R22" s="20"/>
      <c r="S22" s="390" t="str">
        <f>'２日目が7月5日組合せ試合会場'!G18</f>
        <v>谷田部ＦＣ</v>
      </c>
      <c r="T22" s="390"/>
      <c r="U22" s="388"/>
      <c r="V22" s="387" t="str">
        <f>'２日目が7月5日組合せ試合会場'!D18</f>
        <v>東光台ＳＣ</v>
      </c>
      <c r="W22" s="388"/>
      <c r="X22" s="381" t="str">
        <f>'２日目が7月5日組合せ試合会場'!F18</f>
        <v>手代木SC・B</v>
      </c>
      <c r="Y22" s="382"/>
    </row>
    <row r="23" ht="22.5" customHeight="1">
      <c r="H23" s="26"/>
    </row>
  </sheetData>
  <sheetProtection/>
  <mergeCells count="70">
    <mergeCell ref="C4:G4"/>
    <mergeCell ref="J4:T4"/>
    <mergeCell ref="J5:L5"/>
    <mergeCell ref="P5:T5"/>
    <mergeCell ref="J6:L6"/>
    <mergeCell ref="P6:T6"/>
    <mergeCell ref="J7:L7"/>
    <mergeCell ref="P7:T7"/>
    <mergeCell ref="J8:L8"/>
    <mergeCell ref="P8:T8"/>
    <mergeCell ref="J9:L9"/>
    <mergeCell ref="P9:T9"/>
    <mergeCell ref="S17:U17"/>
    <mergeCell ref="A11:A13"/>
    <mergeCell ref="J11:L11"/>
    <mergeCell ref="P11:T11"/>
    <mergeCell ref="J12:L12"/>
    <mergeCell ref="P12:T12"/>
    <mergeCell ref="J13:L13"/>
    <mergeCell ref="P13:T13"/>
    <mergeCell ref="U10:V10"/>
    <mergeCell ref="S21:U21"/>
    <mergeCell ref="S22:U22"/>
    <mergeCell ref="A14:A15"/>
    <mergeCell ref="C16:G16"/>
    <mergeCell ref="K21:O21"/>
    <mergeCell ref="K22:O22"/>
    <mergeCell ref="K18:O18"/>
    <mergeCell ref="K19:O19"/>
    <mergeCell ref="K20:O20"/>
    <mergeCell ref="X17:Y17"/>
    <mergeCell ref="S18:U18"/>
    <mergeCell ref="S19:U19"/>
    <mergeCell ref="S20:U20"/>
    <mergeCell ref="U4:V4"/>
    <mergeCell ref="U5:V5"/>
    <mergeCell ref="U6:V6"/>
    <mergeCell ref="U7:V7"/>
    <mergeCell ref="U8:V8"/>
    <mergeCell ref="U9:V9"/>
    <mergeCell ref="V22:W22"/>
    <mergeCell ref="V20:W20"/>
    <mergeCell ref="W10:X10"/>
    <mergeCell ref="W11:X11"/>
    <mergeCell ref="W12:X12"/>
    <mergeCell ref="U11:V11"/>
    <mergeCell ref="U12:V12"/>
    <mergeCell ref="U13:V13"/>
    <mergeCell ref="V16:W16"/>
    <mergeCell ref="V17:W17"/>
    <mergeCell ref="W9:X9"/>
    <mergeCell ref="J10:L10"/>
    <mergeCell ref="P10:T10"/>
    <mergeCell ref="V18:W18"/>
    <mergeCell ref="V19:W19"/>
    <mergeCell ref="V21:W21"/>
    <mergeCell ref="K16:U16"/>
    <mergeCell ref="K17:O17"/>
    <mergeCell ref="W13:X13"/>
    <mergeCell ref="X16:Y16"/>
    <mergeCell ref="X18:Y18"/>
    <mergeCell ref="X19:Y19"/>
    <mergeCell ref="X20:Y20"/>
    <mergeCell ref="X21:Y21"/>
    <mergeCell ref="X22:Y22"/>
    <mergeCell ref="W4:X4"/>
    <mergeCell ref="W5:X5"/>
    <mergeCell ref="W6:X6"/>
    <mergeCell ref="W7:X7"/>
    <mergeCell ref="W8:X8"/>
  </mergeCells>
  <printOptions/>
  <pageMargins left="0.31496062992125984" right="0.35433070866141736" top="0.4724409448818898" bottom="0.31496062992125984" header="0.5118110236220472" footer="0.4724409448818898"/>
  <pageSetup fitToHeight="1" fitToWidth="1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O31"/>
  <sheetViews>
    <sheetView zoomScalePageLayoutView="0" workbookViewId="0" topLeftCell="A1">
      <selection activeCell="X22" sqref="X22"/>
    </sheetView>
  </sheetViews>
  <sheetFormatPr defaultColWidth="9.00390625" defaultRowHeight="13.5"/>
  <cols>
    <col min="1" max="1" width="3.625" style="0" customWidth="1"/>
    <col min="2" max="2" width="12.75390625" style="1" customWidth="1"/>
    <col min="3" max="7" width="4.75390625" style="1" customWidth="1"/>
    <col min="8" max="10" width="4.75390625" style="0" customWidth="1"/>
    <col min="11" max="11" width="4.75390625" style="1" customWidth="1"/>
    <col min="12" max="15" width="4.625" style="1" customWidth="1"/>
    <col min="16" max="16" width="4.75390625" style="1" customWidth="1"/>
    <col min="17" max="17" width="4.75390625" style="0" customWidth="1"/>
    <col min="18" max="28" width="4.75390625" style="1" customWidth="1"/>
    <col min="29" max="31" width="4.75390625" style="0" customWidth="1"/>
    <col min="32" max="37" width="4.75390625" style="1" customWidth="1"/>
    <col min="38" max="38" width="4.75390625" style="0" customWidth="1"/>
    <col min="39" max="40" width="4.75390625" style="1" customWidth="1"/>
  </cols>
  <sheetData>
    <row r="1" spans="2:23" ht="33.75" customHeight="1">
      <c r="B1" s="17" t="s">
        <v>89</v>
      </c>
      <c r="W1" s="2"/>
    </row>
    <row r="2" spans="2:23" ht="10.5" customHeight="1">
      <c r="B2" s="2"/>
      <c r="W2" s="2"/>
    </row>
    <row r="3" spans="2:23" ht="30" customHeight="1">
      <c r="B3" s="2" t="s">
        <v>41</v>
      </c>
      <c r="W3" s="2"/>
    </row>
    <row r="4" spans="2:40" s="23" customFormat="1" ht="30" customHeight="1">
      <c r="B4" s="1" t="s">
        <v>33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409" t="s">
        <v>32</v>
      </c>
      <c r="V4" s="409"/>
      <c r="W4" s="409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2:40" ht="30" customHeight="1" thickBot="1">
      <c r="B5" s="14" t="s">
        <v>127</v>
      </c>
      <c r="C5" s="374" t="str">
        <f>'2日目が7月20日,25日組合せ試合会場'!D13</f>
        <v>吾妻ＳＣ</v>
      </c>
      <c r="D5" s="374"/>
      <c r="E5" s="375"/>
      <c r="F5" s="376" t="str">
        <f>'2日目が7月20日,25日組合せ試合会場'!E13</f>
        <v>ｱﾝﾄﾗｰｽﾞつくば</v>
      </c>
      <c r="G5" s="374"/>
      <c r="H5" s="375"/>
      <c r="I5" s="376" t="str">
        <f>'2日目が7月20日,25日組合せ試合会場'!F13</f>
        <v>MAENO D2C</v>
      </c>
      <c r="J5" s="374"/>
      <c r="K5" s="374"/>
      <c r="L5" s="71" t="s">
        <v>2</v>
      </c>
      <c r="M5" s="16" t="s">
        <v>4</v>
      </c>
      <c r="N5" s="16" t="s">
        <v>3</v>
      </c>
      <c r="O5" s="16" t="s">
        <v>5</v>
      </c>
      <c r="P5" s="16" t="s">
        <v>6</v>
      </c>
      <c r="Q5" s="16" t="s">
        <v>7</v>
      </c>
      <c r="R5" s="195" t="s">
        <v>8</v>
      </c>
      <c r="S5" s="71" t="s">
        <v>9</v>
      </c>
      <c r="T5" s="74"/>
      <c r="U5" s="410" t="s">
        <v>128</v>
      </c>
      <c r="V5" s="411"/>
      <c r="W5" s="412"/>
      <c r="X5" s="374" t="str">
        <f>'2日目が7月20日,25日組合せ試合会場'!D14</f>
        <v>手代木SC・A</v>
      </c>
      <c r="Y5" s="374"/>
      <c r="Z5" s="375"/>
      <c r="AA5" s="376" t="str">
        <f>'2日目が7月20日,25日組合せ試合会場'!E14</f>
        <v>FC　ＲＥＧＩＳＴＡ</v>
      </c>
      <c r="AB5" s="374"/>
      <c r="AC5" s="375"/>
      <c r="AD5" s="376" t="str">
        <f>'2日目が7月20日,25日組合せ試合会場'!F14</f>
        <v>吉沼FCﾌﾟﾘﾏｰﾘｵ</v>
      </c>
      <c r="AE5" s="374"/>
      <c r="AF5" s="374"/>
      <c r="AG5" s="71" t="s">
        <v>2</v>
      </c>
      <c r="AH5" s="16" t="s">
        <v>4</v>
      </c>
      <c r="AI5" s="16" t="s">
        <v>3</v>
      </c>
      <c r="AJ5" s="16" t="s">
        <v>5</v>
      </c>
      <c r="AK5" s="16" t="s">
        <v>6</v>
      </c>
      <c r="AL5" s="16" t="s">
        <v>7</v>
      </c>
      <c r="AM5" s="195" t="s">
        <v>8</v>
      </c>
      <c r="AN5" s="71" t="s">
        <v>9</v>
      </c>
    </row>
    <row r="6" spans="2:40" ht="30" customHeight="1" thickTop="1">
      <c r="B6" s="65" t="str">
        <f>C5</f>
        <v>吾妻ＳＣ</v>
      </c>
      <c r="C6" s="413"/>
      <c r="D6" s="413"/>
      <c r="E6" s="414"/>
      <c r="F6" s="226">
        <f>'７月5日大会２日目対戦表'!D5</f>
        <v>0</v>
      </c>
      <c r="G6" s="227" t="s">
        <v>15</v>
      </c>
      <c r="H6" s="228">
        <f>'７月5日大会２日目対戦表'!F5</f>
        <v>0</v>
      </c>
      <c r="I6" s="227">
        <f>'７月5日大会２日目対戦表'!D7</f>
        <v>0</v>
      </c>
      <c r="J6" s="227" t="s">
        <v>15</v>
      </c>
      <c r="K6" s="227">
        <f>'７月5日大会２日目対戦表'!F7</f>
        <v>0</v>
      </c>
      <c r="L6" s="229">
        <f>IF($F6&gt;$H6,1,0)+IF($I6&gt;$K6,1,0)</f>
        <v>0</v>
      </c>
      <c r="M6" s="230">
        <f>IF($F6=$H6,1,0)+IF($I6=$K6,1,0)</f>
        <v>2</v>
      </c>
      <c r="N6" s="228">
        <f>IF($F6&lt;$H6,1,0)+IF($I6&lt;$K6,1,0)</f>
        <v>0</v>
      </c>
      <c r="O6" s="231">
        <f>L6*3+M6*1</f>
        <v>2</v>
      </c>
      <c r="P6" s="231">
        <f>F6+I6</f>
        <v>0</v>
      </c>
      <c r="Q6" s="231">
        <f>H6+K6</f>
        <v>0</v>
      </c>
      <c r="R6" s="232">
        <f>P6-Q6</f>
        <v>0</v>
      </c>
      <c r="S6" s="114"/>
      <c r="T6" s="9"/>
      <c r="U6" s="415" t="str">
        <f>X5</f>
        <v>手代木SC・A</v>
      </c>
      <c r="V6" s="416"/>
      <c r="W6" s="417"/>
      <c r="X6" s="418"/>
      <c r="Y6" s="418"/>
      <c r="Z6" s="419"/>
      <c r="AA6" s="238">
        <f>'７月5日大会２日目対戦表'!D6</f>
        <v>0</v>
      </c>
      <c r="AB6" s="239" t="s">
        <v>15</v>
      </c>
      <c r="AC6" s="240">
        <f>'７月5日大会２日目対戦表'!F6</f>
        <v>0</v>
      </c>
      <c r="AD6" s="239">
        <f>'７月5日大会２日目対戦表'!D8</f>
        <v>0</v>
      </c>
      <c r="AE6" s="239" t="s">
        <v>15</v>
      </c>
      <c r="AF6" s="239">
        <f>'７月5日大会２日目対戦表'!F8</f>
        <v>0</v>
      </c>
      <c r="AG6" s="241">
        <f>IF($AA6&gt;$AC6,1,0)+IF($AD6&gt;$AF6,1,0)</f>
        <v>0</v>
      </c>
      <c r="AH6" s="242">
        <f>IF($AA6=$AC6,1,0)+IF($AD6=$AF6,1,0)</f>
        <v>2</v>
      </c>
      <c r="AI6" s="240">
        <f>IF($AA6&lt;$AC6,1,0)+IF($AD6&lt;$AF6,1,0)</f>
        <v>0</v>
      </c>
      <c r="AJ6" s="243">
        <f>AG6*3+AH6*1</f>
        <v>2</v>
      </c>
      <c r="AK6" s="243">
        <f>AA6+AD6</f>
        <v>0</v>
      </c>
      <c r="AL6" s="243">
        <f>AC6+AF6</f>
        <v>0</v>
      </c>
      <c r="AM6" s="232">
        <f>AK6-AL6</f>
        <v>0</v>
      </c>
      <c r="AN6" s="116"/>
    </row>
    <row r="7" spans="2:40" ht="30" customHeight="1">
      <c r="B7" s="13" t="str">
        <f>F5</f>
        <v>ｱﾝﾄﾗｰｽﾞつくば</v>
      </c>
      <c r="C7" s="233">
        <f>'７月5日大会２日目対戦表'!F5</f>
        <v>0</v>
      </c>
      <c r="D7" s="233" t="s">
        <v>15</v>
      </c>
      <c r="E7" s="234">
        <f>'７月5日大会２日目対戦表'!D5</f>
        <v>0</v>
      </c>
      <c r="F7" s="420"/>
      <c r="G7" s="421"/>
      <c r="H7" s="422"/>
      <c r="I7" s="233">
        <f>'７月5日大会２日目対戦表'!D9</f>
        <v>0</v>
      </c>
      <c r="J7" s="233" t="s">
        <v>15</v>
      </c>
      <c r="K7" s="233">
        <f>'７月5日大会２日目対戦表'!F9</f>
        <v>0</v>
      </c>
      <c r="L7" s="235">
        <f>IF($C7&gt;$E7,1,0)+IF($I7&gt;$K7,1,0)</f>
        <v>0</v>
      </c>
      <c r="M7" s="236">
        <f>IF($C7=$E7,1,0)+IF($I7=$K7,1,0)</f>
        <v>2</v>
      </c>
      <c r="N7" s="234">
        <f>IF($C7&lt;$E7,1,0)+IF($I7&lt;$K7,1,0)</f>
        <v>0</v>
      </c>
      <c r="O7" s="231">
        <f>L7*3+M7*1</f>
        <v>2</v>
      </c>
      <c r="P7" s="236">
        <f>C7+I7</f>
        <v>0</v>
      </c>
      <c r="Q7" s="236">
        <f>E7+K7</f>
        <v>0</v>
      </c>
      <c r="R7" s="232">
        <f>P7-Q7</f>
        <v>0</v>
      </c>
      <c r="S7" s="115"/>
      <c r="T7" s="9"/>
      <c r="U7" s="423" t="str">
        <f>AA5</f>
        <v>FC　ＲＥＧＩＳＴＡ</v>
      </c>
      <c r="V7" s="424"/>
      <c r="W7" s="425"/>
      <c r="X7" s="244">
        <f>'７月5日大会２日目対戦表'!F6</f>
        <v>0</v>
      </c>
      <c r="Y7" s="244" t="s">
        <v>15</v>
      </c>
      <c r="Z7" s="245">
        <f>'７月5日大会２日目対戦表'!D6</f>
        <v>0</v>
      </c>
      <c r="AA7" s="426"/>
      <c r="AB7" s="427"/>
      <c r="AC7" s="428"/>
      <c r="AD7" s="244">
        <f>'７月5日大会２日目対戦表'!D10</f>
        <v>0</v>
      </c>
      <c r="AE7" s="244" t="s">
        <v>15</v>
      </c>
      <c r="AF7" s="244">
        <f>'７月5日大会２日目対戦表'!F10</f>
        <v>0</v>
      </c>
      <c r="AG7" s="246">
        <f>IF($X7&gt;$Z7,1,0)+IF($AD7&gt;$AF7,1,0)</f>
        <v>0</v>
      </c>
      <c r="AH7" s="247">
        <f>IF($X7=$Z7,1,0)+IF($AD7=$AF7,1,0)</f>
        <v>2</v>
      </c>
      <c r="AI7" s="245">
        <f>IF($X7&lt;$Z7,1,0)+IF($AD7&lt;$AF7,1,0)</f>
        <v>0</v>
      </c>
      <c r="AJ7" s="243">
        <f>AG7*3+AH7*1</f>
        <v>2</v>
      </c>
      <c r="AK7" s="247">
        <f>X7+AD7</f>
        <v>0</v>
      </c>
      <c r="AL7" s="247">
        <f>Z7+AF7</f>
        <v>0</v>
      </c>
      <c r="AM7" s="232">
        <f>AK7-AL7</f>
        <v>0</v>
      </c>
      <c r="AN7" s="117"/>
    </row>
    <row r="8" spans="2:40" ht="30" customHeight="1">
      <c r="B8" s="13" t="str">
        <f>I5</f>
        <v>MAENO D2C</v>
      </c>
      <c r="C8" s="233">
        <f>'７月5日大会２日目対戦表'!F7</f>
        <v>0</v>
      </c>
      <c r="D8" s="233" t="s">
        <v>15</v>
      </c>
      <c r="E8" s="234">
        <f>'７月5日大会２日目対戦表'!D7</f>
        <v>0</v>
      </c>
      <c r="F8" s="237">
        <f>'７月5日大会２日目対戦表'!F9</f>
        <v>0</v>
      </c>
      <c r="G8" s="233" t="s">
        <v>15</v>
      </c>
      <c r="H8" s="234">
        <f>'７月5日大会２日目対戦表'!D9</f>
        <v>0</v>
      </c>
      <c r="I8" s="420"/>
      <c r="J8" s="421"/>
      <c r="K8" s="421"/>
      <c r="L8" s="235">
        <f>IF($C8&gt;$E8,1,0)+IF($F8&gt;$H8,1,0)</f>
        <v>0</v>
      </c>
      <c r="M8" s="236">
        <f>IF($C8=$E8,1,0)+IF($F8=$H8,1,0)</f>
        <v>2</v>
      </c>
      <c r="N8" s="234">
        <f>IF($C8&lt;$E8,1,0)+IF($F8&lt;$H8,1,0)</f>
        <v>0</v>
      </c>
      <c r="O8" s="231">
        <f>L8*3+M8*1</f>
        <v>2</v>
      </c>
      <c r="P8" s="236">
        <f>C8+F8</f>
        <v>0</v>
      </c>
      <c r="Q8" s="236">
        <f>E8+H8</f>
        <v>0</v>
      </c>
      <c r="R8" s="232">
        <f>P8-Q8</f>
        <v>0</v>
      </c>
      <c r="S8" s="115"/>
      <c r="T8" s="9"/>
      <c r="U8" s="423" t="str">
        <f>AD5</f>
        <v>吉沼FCﾌﾟﾘﾏｰﾘｵ</v>
      </c>
      <c r="V8" s="424"/>
      <c r="W8" s="425"/>
      <c r="X8" s="244">
        <f>'７月5日大会２日目対戦表'!F8</f>
        <v>0</v>
      </c>
      <c r="Y8" s="244" t="s">
        <v>15</v>
      </c>
      <c r="Z8" s="245">
        <f>'７月5日大会２日目対戦表'!D8</f>
        <v>0</v>
      </c>
      <c r="AA8" s="248">
        <f>'７月5日大会２日目対戦表'!F10</f>
        <v>0</v>
      </c>
      <c r="AB8" s="244" t="s">
        <v>15</v>
      </c>
      <c r="AC8" s="245">
        <f>'７月5日大会２日目対戦表'!D10</f>
        <v>0</v>
      </c>
      <c r="AD8" s="426"/>
      <c r="AE8" s="427"/>
      <c r="AF8" s="427"/>
      <c r="AG8" s="246">
        <f>IF($X8&gt;$Z8,1,0)+IF($AA8&gt;$AC8,1,0)</f>
        <v>0</v>
      </c>
      <c r="AH8" s="247">
        <f>IF($X8=$Z8,1,0)+IF($AA8=$AC8,1,0)</f>
        <v>2</v>
      </c>
      <c r="AI8" s="245">
        <f>IF($X8&lt;$Z8,1,0)+IF($AA8&lt;$AC8,1,0)</f>
        <v>0</v>
      </c>
      <c r="AJ8" s="243">
        <f>AG8*3+AH8*1</f>
        <v>2</v>
      </c>
      <c r="AK8" s="247">
        <f>X8+AA8</f>
        <v>0</v>
      </c>
      <c r="AL8" s="247">
        <f>Z8+AC8</f>
        <v>0</v>
      </c>
      <c r="AM8" s="232">
        <f>AK8-AL8</f>
        <v>0</v>
      </c>
      <c r="AN8" s="117"/>
    </row>
    <row r="9" spans="2:23" ht="13.5" customHeight="1">
      <c r="B9" s="2"/>
      <c r="W9" s="2"/>
    </row>
    <row r="10" spans="2:23" ht="30" customHeight="1">
      <c r="B10" s="2" t="s">
        <v>42</v>
      </c>
      <c r="W10" s="2"/>
    </row>
    <row r="11" spans="2:40" s="23" customFormat="1" ht="30" customHeight="1">
      <c r="B11" s="1" t="s">
        <v>28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429" t="s">
        <v>31</v>
      </c>
      <c r="V11" s="429"/>
      <c r="W11" s="429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2:40" ht="30" customHeight="1" thickBot="1">
      <c r="B12" s="14" t="s">
        <v>29</v>
      </c>
      <c r="C12" s="380" t="str">
        <f>'２日目が7月5日組合せ試合会場'!D15</f>
        <v>茎崎ﾌﾞﾚｲｽﾞFC</v>
      </c>
      <c r="D12" s="374"/>
      <c r="E12" s="375"/>
      <c r="F12" s="376" t="str">
        <f>'2日目が7月20日,25日組合せ試合会場'!E15</f>
        <v>つくばｽﾎﾟｰﾂ</v>
      </c>
      <c r="G12" s="374"/>
      <c r="H12" s="375"/>
      <c r="I12" s="376" t="str">
        <f>'2日目が7月20日,25日組合せ試合会場'!F15</f>
        <v>竹園西・東FC</v>
      </c>
      <c r="J12" s="374"/>
      <c r="K12" s="374"/>
      <c r="L12" s="71" t="s">
        <v>2</v>
      </c>
      <c r="M12" s="16" t="s">
        <v>4</v>
      </c>
      <c r="N12" s="16" t="s">
        <v>3</v>
      </c>
      <c r="O12" s="16" t="s">
        <v>5</v>
      </c>
      <c r="P12" s="16" t="s">
        <v>6</v>
      </c>
      <c r="Q12" s="16" t="s">
        <v>7</v>
      </c>
      <c r="R12" s="195" t="s">
        <v>8</v>
      </c>
      <c r="S12" s="71" t="s">
        <v>9</v>
      </c>
      <c r="T12" s="74"/>
      <c r="U12" s="410" t="s">
        <v>129</v>
      </c>
      <c r="V12" s="411"/>
      <c r="W12" s="412"/>
      <c r="X12" s="374" t="str">
        <f>'2日目が7月20日,25日組合せ試合会場'!D16</f>
        <v>高崎SSS</v>
      </c>
      <c r="Y12" s="374"/>
      <c r="Z12" s="375"/>
      <c r="AA12" s="376" t="str">
        <f>'2日目が7月20日,25日組合せ試合会場'!E16</f>
        <v>桜ＦＣ</v>
      </c>
      <c r="AB12" s="374"/>
      <c r="AC12" s="375"/>
      <c r="AD12" s="376" t="str">
        <f>'2日目が7月20日,25日組合せ試合会場'!F16</f>
        <v>並木ＦＣ</v>
      </c>
      <c r="AE12" s="374"/>
      <c r="AF12" s="374"/>
      <c r="AG12" s="71" t="s">
        <v>2</v>
      </c>
      <c r="AH12" s="16" t="s">
        <v>4</v>
      </c>
      <c r="AI12" s="16" t="s">
        <v>3</v>
      </c>
      <c r="AJ12" s="16" t="s">
        <v>5</v>
      </c>
      <c r="AK12" s="16" t="s">
        <v>6</v>
      </c>
      <c r="AL12" s="16" t="s">
        <v>7</v>
      </c>
      <c r="AM12" s="195" t="s">
        <v>8</v>
      </c>
      <c r="AN12" s="71" t="s">
        <v>9</v>
      </c>
    </row>
    <row r="13" spans="2:40" ht="30" customHeight="1" thickTop="1">
      <c r="B13" s="65" t="str">
        <f>C12</f>
        <v>茎崎ﾌﾞﾚｲｽﾞFC</v>
      </c>
      <c r="C13" s="413"/>
      <c r="D13" s="413"/>
      <c r="E13" s="414"/>
      <c r="F13" s="226">
        <f>'７月5日大会２日目対戦表'!M5</f>
        <v>0</v>
      </c>
      <c r="G13" s="227" t="s">
        <v>15</v>
      </c>
      <c r="H13" s="228">
        <f>'７月5日大会２日目対戦表'!O5</f>
        <v>0</v>
      </c>
      <c r="I13" s="227">
        <f>'７月5日大会２日目対戦表'!M7</f>
        <v>0</v>
      </c>
      <c r="J13" s="227" t="s">
        <v>15</v>
      </c>
      <c r="K13" s="227">
        <f>'７月5日大会２日目対戦表'!O7</f>
        <v>0</v>
      </c>
      <c r="L13" s="229">
        <f>IF($F13&gt;$H13,1,0)+IF($I13&gt;$K13,1,0)</f>
        <v>0</v>
      </c>
      <c r="M13" s="230">
        <f>IF($F13=$H13,1,0)+IF($I13=$K13,1,0)</f>
        <v>2</v>
      </c>
      <c r="N13" s="228">
        <f>IF($F13&lt;$H13,1,0)+IF($I13&lt;$K13,1,0)</f>
        <v>0</v>
      </c>
      <c r="O13" s="231">
        <f>L13*3+M13*1</f>
        <v>2</v>
      </c>
      <c r="P13" s="231">
        <f>F13+I13</f>
        <v>0</v>
      </c>
      <c r="Q13" s="231">
        <f>H13+K13</f>
        <v>0</v>
      </c>
      <c r="R13" s="232">
        <f>P13-Q13</f>
        <v>0</v>
      </c>
      <c r="S13" s="114"/>
      <c r="T13" s="9"/>
      <c r="U13" s="415" t="str">
        <f>X12</f>
        <v>高崎SSS</v>
      </c>
      <c r="V13" s="416"/>
      <c r="W13" s="417"/>
      <c r="X13" s="418"/>
      <c r="Y13" s="418"/>
      <c r="Z13" s="419"/>
      <c r="AA13" s="238">
        <f>'７月5日大会２日目対戦表'!M6</f>
        <v>0</v>
      </c>
      <c r="AB13" s="239" t="s">
        <v>15</v>
      </c>
      <c r="AC13" s="240">
        <f>'７月5日大会２日目対戦表'!O6</f>
        <v>0</v>
      </c>
      <c r="AD13" s="239">
        <f>'７月5日大会２日目対戦表'!M8</f>
        <v>0</v>
      </c>
      <c r="AE13" s="239" t="s">
        <v>15</v>
      </c>
      <c r="AF13" s="239">
        <f>'７月5日大会２日目対戦表'!O8</f>
        <v>0</v>
      </c>
      <c r="AG13" s="241">
        <f>IF($AA13&gt;$AC13,1,0)+IF($AD13&gt;$AF13,1,0)</f>
        <v>0</v>
      </c>
      <c r="AH13" s="242">
        <f>IF($AA13=$AC13,1,0)+IF($AD13=$AF13,1,0)</f>
        <v>2</v>
      </c>
      <c r="AI13" s="240">
        <f>IF($AA13&lt;$AC13,1,0)+IF($AD13&lt;$AF13,1,0)</f>
        <v>0</v>
      </c>
      <c r="AJ13" s="243">
        <f>AG13*3+AH13*1</f>
        <v>2</v>
      </c>
      <c r="AK13" s="243">
        <f>AA13+AD13</f>
        <v>0</v>
      </c>
      <c r="AL13" s="243">
        <f>AC13+AF13</f>
        <v>0</v>
      </c>
      <c r="AM13" s="232">
        <f>AK13-AL13</f>
        <v>0</v>
      </c>
      <c r="AN13" s="116"/>
    </row>
    <row r="14" spans="2:40" ht="30" customHeight="1">
      <c r="B14" s="13" t="str">
        <f>F12</f>
        <v>つくばｽﾎﾟｰﾂ</v>
      </c>
      <c r="C14" s="233">
        <f>'７月5日大会２日目対戦表'!O5</f>
        <v>0</v>
      </c>
      <c r="D14" s="233" t="s">
        <v>15</v>
      </c>
      <c r="E14" s="234">
        <f>'７月5日大会２日目対戦表'!M5</f>
        <v>0</v>
      </c>
      <c r="F14" s="420"/>
      <c r="G14" s="421"/>
      <c r="H14" s="422"/>
      <c r="I14" s="233">
        <f>'７月5日大会２日目対戦表'!M9</f>
        <v>0</v>
      </c>
      <c r="J14" s="233" t="s">
        <v>15</v>
      </c>
      <c r="K14" s="233">
        <f>'７月5日大会２日目対戦表'!O9</f>
        <v>0</v>
      </c>
      <c r="L14" s="235">
        <f>IF($C14&gt;$E14,1,0)+IF($I14&gt;$K14,1,0)</f>
        <v>0</v>
      </c>
      <c r="M14" s="236">
        <f>IF($C14=$E14,1,0)+IF($I14=$K14,1,0)</f>
        <v>2</v>
      </c>
      <c r="N14" s="234">
        <f>IF($C14&lt;$E14,1,0)+IF($I14&lt;$K14,1,0)</f>
        <v>0</v>
      </c>
      <c r="O14" s="231">
        <f>L14*3+M14*1</f>
        <v>2</v>
      </c>
      <c r="P14" s="236">
        <f>C14+I14</f>
        <v>0</v>
      </c>
      <c r="Q14" s="236">
        <f>E14+K14</f>
        <v>0</v>
      </c>
      <c r="R14" s="232">
        <f>P14-Q14</f>
        <v>0</v>
      </c>
      <c r="S14" s="115"/>
      <c r="T14" s="9"/>
      <c r="U14" s="423" t="str">
        <f>AA12</f>
        <v>桜ＦＣ</v>
      </c>
      <c r="V14" s="424"/>
      <c r="W14" s="425"/>
      <c r="X14" s="244">
        <f>'７月5日大会２日目対戦表'!O6</f>
        <v>0</v>
      </c>
      <c r="Y14" s="244" t="s">
        <v>15</v>
      </c>
      <c r="Z14" s="245">
        <f>'７月5日大会２日目対戦表'!M6</f>
        <v>0</v>
      </c>
      <c r="AA14" s="426"/>
      <c r="AB14" s="427"/>
      <c r="AC14" s="428"/>
      <c r="AD14" s="244">
        <f>'７月5日大会２日目対戦表'!M10</f>
        <v>0</v>
      </c>
      <c r="AE14" s="244" t="s">
        <v>15</v>
      </c>
      <c r="AF14" s="244">
        <f>'７月5日大会２日目対戦表'!O10</f>
        <v>0</v>
      </c>
      <c r="AG14" s="246">
        <f>IF($X14&gt;$Z14,1,0)+IF($AD14&gt;$AF14,1,0)</f>
        <v>0</v>
      </c>
      <c r="AH14" s="247">
        <f>IF($X14=$Z14,1,0)+IF($AD14=$AF14,1,0)</f>
        <v>2</v>
      </c>
      <c r="AI14" s="245">
        <f>IF($X14&lt;$Z14,1,0)+IF($AD14&lt;$AF14,1,0)</f>
        <v>0</v>
      </c>
      <c r="AJ14" s="243">
        <f>AG14*3+AH14*1</f>
        <v>2</v>
      </c>
      <c r="AK14" s="247">
        <f>X14+AD14</f>
        <v>0</v>
      </c>
      <c r="AL14" s="247">
        <f>Z14+AF14</f>
        <v>0</v>
      </c>
      <c r="AM14" s="232">
        <f>AK14-AL14</f>
        <v>0</v>
      </c>
      <c r="AN14" s="117"/>
    </row>
    <row r="15" spans="2:40" ht="30" customHeight="1">
      <c r="B15" s="13" t="str">
        <f>I12</f>
        <v>竹園西・東FC</v>
      </c>
      <c r="C15" s="233">
        <f>'７月5日大会２日目対戦表'!O7</f>
        <v>0</v>
      </c>
      <c r="D15" s="233" t="s">
        <v>15</v>
      </c>
      <c r="E15" s="234">
        <f>'７月5日大会２日目対戦表'!M7</f>
        <v>0</v>
      </c>
      <c r="F15" s="237">
        <f>'７月5日大会２日目対戦表'!O9</f>
        <v>0</v>
      </c>
      <c r="G15" s="233" t="s">
        <v>15</v>
      </c>
      <c r="H15" s="234">
        <f>'７月5日大会２日目対戦表'!M9</f>
        <v>0</v>
      </c>
      <c r="I15" s="420"/>
      <c r="J15" s="421"/>
      <c r="K15" s="421"/>
      <c r="L15" s="235">
        <f>IF($C15&gt;$E15,1,0)+IF($F15&gt;$H15,1,0)</f>
        <v>0</v>
      </c>
      <c r="M15" s="236">
        <f>IF($C15=$E15,1,0)+IF($F15=$H15,1,0)</f>
        <v>2</v>
      </c>
      <c r="N15" s="234">
        <f>IF($C15&lt;$E15,1,0)+IF($F15&lt;$H15,1,0)</f>
        <v>0</v>
      </c>
      <c r="O15" s="231">
        <f>L15*3+M15*1</f>
        <v>2</v>
      </c>
      <c r="P15" s="236">
        <f>C15+F15</f>
        <v>0</v>
      </c>
      <c r="Q15" s="236">
        <f>E15+H15</f>
        <v>0</v>
      </c>
      <c r="R15" s="232">
        <f>P15-Q15</f>
        <v>0</v>
      </c>
      <c r="S15" s="115"/>
      <c r="T15" s="9"/>
      <c r="U15" s="423" t="str">
        <f>AD12</f>
        <v>並木ＦＣ</v>
      </c>
      <c r="V15" s="424"/>
      <c r="W15" s="425"/>
      <c r="X15" s="244">
        <f>'７月5日大会２日目対戦表'!O8</f>
        <v>0</v>
      </c>
      <c r="Y15" s="244" t="s">
        <v>15</v>
      </c>
      <c r="Z15" s="245">
        <f>'７月5日大会２日目対戦表'!M8</f>
        <v>0</v>
      </c>
      <c r="AA15" s="248">
        <f>'７月5日大会２日目対戦表'!O10</f>
        <v>0</v>
      </c>
      <c r="AB15" s="244" t="s">
        <v>15</v>
      </c>
      <c r="AC15" s="245">
        <f>'７月5日大会２日目対戦表'!M10</f>
        <v>0</v>
      </c>
      <c r="AD15" s="426"/>
      <c r="AE15" s="427"/>
      <c r="AF15" s="427"/>
      <c r="AG15" s="246">
        <f>IF($X15&gt;$Z15,1,0)+IF($AA15&gt;$AC15,1,0)</f>
        <v>0</v>
      </c>
      <c r="AH15" s="247">
        <f>IF($X15=$Z15,1,0)+IF($AA15=$AC15,1,0)</f>
        <v>2</v>
      </c>
      <c r="AI15" s="245">
        <f>IF($X15&lt;$Z15,1,0)+IF($AA15&lt;$AC15,1,0)</f>
        <v>0</v>
      </c>
      <c r="AJ15" s="243">
        <f>AG15*3+AH15*1</f>
        <v>2</v>
      </c>
      <c r="AK15" s="247">
        <f>X15+AA15</f>
        <v>0</v>
      </c>
      <c r="AL15" s="247">
        <f>Z15+AC15</f>
        <v>0</v>
      </c>
      <c r="AM15" s="232">
        <f>AK15-AL15</f>
        <v>0</v>
      </c>
      <c r="AN15" s="117"/>
    </row>
    <row r="16" spans="1:23" ht="11.25" customHeight="1">
      <c r="A16" s="356" t="s">
        <v>141</v>
      </c>
      <c r="B16" s="2"/>
      <c r="W16" s="2"/>
    </row>
    <row r="17" spans="1:23" ht="30" customHeight="1">
      <c r="A17" s="356"/>
      <c r="B17" s="2" t="s">
        <v>147</v>
      </c>
      <c r="W17" s="2"/>
    </row>
    <row r="18" spans="1:40" s="23" customFormat="1" ht="30" customHeight="1">
      <c r="A18" s="356"/>
      <c r="B18" s="1" t="s">
        <v>71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430"/>
      <c r="V18" s="430"/>
      <c r="W18" s="430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2:40" ht="30" customHeight="1" thickBot="1">
      <c r="B19" s="14" t="s">
        <v>130</v>
      </c>
      <c r="C19" s="374" t="str">
        <f>'２日目が7月5日組合せ試合会場'!D17</f>
        <v>二の宮ＦＣ</v>
      </c>
      <c r="D19" s="374"/>
      <c r="E19" s="375"/>
      <c r="F19" s="376" t="str">
        <f>'２日目が7月5日組合せ試合会場'!E17</f>
        <v>FC大穂ﾊﾟﾙｾﾝﾃ</v>
      </c>
      <c r="G19" s="374"/>
      <c r="H19" s="375"/>
      <c r="I19" s="376" t="str">
        <f>'２日目が7月5日組合せ試合会場'!F17</f>
        <v>大穂東ＳＣ</v>
      </c>
      <c r="J19" s="374"/>
      <c r="K19" s="374"/>
      <c r="L19" s="71" t="s">
        <v>2</v>
      </c>
      <c r="M19" s="16" t="s">
        <v>4</v>
      </c>
      <c r="N19" s="16" t="s">
        <v>3</v>
      </c>
      <c r="O19" s="16" t="s">
        <v>5</v>
      </c>
      <c r="P19" s="16" t="s">
        <v>6</v>
      </c>
      <c r="Q19" s="16" t="s">
        <v>7</v>
      </c>
      <c r="R19" s="196" t="s">
        <v>8</v>
      </c>
      <c r="S19" s="12" t="s">
        <v>9</v>
      </c>
      <c r="T19" s="74"/>
      <c r="U19" s="198"/>
      <c r="V19" s="3"/>
      <c r="W19" s="197"/>
      <c r="X19" s="431"/>
      <c r="Y19" s="431"/>
      <c r="Z19" s="431"/>
      <c r="AA19" s="431"/>
      <c r="AB19" s="431"/>
      <c r="AC19" s="431"/>
      <c r="AD19" s="431"/>
      <c r="AE19" s="431"/>
      <c r="AF19" s="431"/>
      <c r="AG19" s="3"/>
      <c r="AH19" s="3"/>
      <c r="AI19" s="3"/>
      <c r="AJ19" s="3"/>
      <c r="AK19" s="3"/>
      <c r="AL19" s="3"/>
      <c r="AM19" s="198"/>
      <c r="AN19" s="3"/>
    </row>
    <row r="20" spans="2:40" ht="30" customHeight="1" thickTop="1">
      <c r="B20" s="65" t="str">
        <f>C19</f>
        <v>二の宮ＦＣ</v>
      </c>
      <c r="C20" s="413"/>
      <c r="D20" s="413"/>
      <c r="E20" s="414"/>
      <c r="F20" s="226">
        <f>'７月5日大会２日目対戦表'!D17</f>
        <v>0</v>
      </c>
      <c r="G20" s="227" t="s">
        <v>15</v>
      </c>
      <c r="H20" s="228">
        <f>'７月5日大会２日目対戦表'!F17</f>
        <v>0</v>
      </c>
      <c r="I20" s="226">
        <f>'７月5日大会２日目対戦表'!D19</f>
        <v>0</v>
      </c>
      <c r="J20" s="227" t="s">
        <v>15</v>
      </c>
      <c r="K20" s="227">
        <f>'７月5日大会２日目対戦表'!F19</f>
        <v>0</v>
      </c>
      <c r="L20" s="229">
        <f>IF($F20&gt;$H20,1,0)+IF($I20&gt;$K20,1,0)</f>
        <v>0</v>
      </c>
      <c r="M20" s="230">
        <f>IF($F20=$H20,1,0)+IF($I20=$K20,1,0)</f>
        <v>2</v>
      </c>
      <c r="N20" s="228">
        <f>IF($F20&lt;$H20,1,0)+IF($I20&lt;$K20,1,0)</f>
        <v>0</v>
      </c>
      <c r="O20" s="231">
        <f>L20*3+M20*1</f>
        <v>2</v>
      </c>
      <c r="P20" s="231">
        <f>F20+I20</f>
        <v>0</v>
      </c>
      <c r="Q20" s="231">
        <f>H20+K20</f>
        <v>0</v>
      </c>
      <c r="R20" s="232">
        <f>P20-Q20</f>
        <v>0</v>
      </c>
      <c r="S20" s="275"/>
      <c r="T20" s="272"/>
      <c r="U20" s="273"/>
      <c r="V20" s="274"/>
      <c r="W20" s="199"/>
      <c r="X20" s="432"/>
      <c r="Y20" s="432"/>
      <c r="Z20" s="432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</row>
    <row r="21" spans="2:40" ht="30" customHeight="1">
      <c r="B21" s="13" t="str">
        <f>F19</f>
        <v>FC大穂ﾊﾟﾙｾﾝﾃ</v>
      </c>
      <c r="C21" s="233">
        <f>'７月5日大会２日目対戦表'!F17</f>
        <v>0</v>
      </c>
      <c r="D21" s="233" t="s">
        <v>15</v>
      </c>
      <c r="E21" s="234">
        <f>'７月5日大会２日目対戦表'!D17</f>
        <v>0</v>
      </c>
      <c r="F21" s="420"/>
      <c r="G21" s="421"/>
      <c r="H21" s="422"/>
      <c r="I21" s="237">
        <f>'７月5日大会２日目対戦表'!D18</f>
        <v>0</v>
      </c>
      <c r="J21" s="233" t="s">
        <v>15</v>
      </c>
      <c r="K21" s="233">
        <f>'７月5日大会２日目対戦表'!F18</f>
        <v>0</v>
      </c>
      <c r="L21" s="235">
        <f>IF($C21&gt;$E21,1,0)+IF($I21&gt;$K21,1,0)</f>
        <v>0</v>
      </c>
      <c r="M21" s="236">
        <f>IF($C21=$E21,1,0)+IF($I21=$K21,1,0)</f>
        <v>2</v>
      </c>
      <c r="N21" s="234">
        <f>IF($C21&lt;$E21,1,0)+IF($I21&lt;$K21,1,0)</f>
        <v>0</v>
      </c>
      <c r="O21" s="231">
        <f>L21*3+M21*1</f>
        <v>2</v>
      </c>
      <c r="P21" s="236">
        <f>C21+I21</f>
        <v>0</v>
      </c>
      <c r="Q21" s="236">
        <f>E21+K21</f>
        <v>0</v>
      </c>
      <c r="R21" s="232">
        <f>P21-Q21</f>
        <v>0</v>
      </c>
      <c r="S21" s="276"/>
      <c r="T21" s="272"/>
      <c r="U21" s="273"/>
      <c r="V21" s="274"/>
      <c r="W21" s="199"/>
      <c r="X21" s="150"/>
      <c r="Y21" s="150"/>
      <c r="Z21" s="150"/>
      <c r="AA21" s="432"/>
      <c r="AB21" s="432"/>
      <c r="AC21" s="432"/>
      <c r="AD21" s="150"/>
      <c r="AE21" s="150"/>
      <c r="AF21" s="150"/>
      <c r="AG21" s="150"/>
      <c r="AH21" s="150"/>
      <c r="AI21" s="150"/>
      <c r="AJ21" s="150"/>
      <c r="AK21" s="150"/>
      <c r="AL21" s="150"/>
      <c r="AM21" s="200"/>
      <c r="AN21" s="150"/>
    </row>
    <row r="22" spans="2:40" ht="30" customHeight="1">
      <c r="B22" s="13" t="str">
        <f>I19</f>
        <v>大穂東ＳＣ</v>
      </c>
      <c r="C22" s="233">
        <f>'７月5日大会２日目対戦表'!F19</f>
        <v>0</v>
      </c>
      <c r="D22" s="233" t="s">
        <v>15</v>
      </c>
      <c r="E22" s="234">
        <f>'７月5日大会２日目対戦表'!D19</f>
        <v>0</v>
      </c>
      <c r="F22" s="237">
        <f>'７月5日大会２日目対戦表'!F18</f>
        <v>0</v>
      </c>
      <c r="G22" s="233" t="s">
        <v>15</v>
      </c>
      <c r="H22" s="234">
        <f>'７月5日大会２日目対戦表'!D18</f>
        <v>0</v>
      </c>
      <c r="I22" s="420"/>
      <c r="J22" s="421"/>
      <c r="K22" s="421"/>
      <c r="L22" s="235">
        <f>IF($C22&gt;$E22,1,0)+IF($F22&gt;$H22,1,0)</f>
        <v>0</v>
      </c>
      <c r="M22" s="236">
        <f>IF($C22=$E22,1,0)+IF($F22=$H22,1,0)</f>
        <v>2</v>
      </c>
      <c r="N22" s="234">
        <f>IF($C22&lt;$E22,1,0)+IF($F22&lt;$H22,1,0)</f>
        <v>0</v>
      </c>
      <c r="O22" s="231">
        <f>L22*3+M22*1</f>
        <v>2</v>
      </c>
      <c r="P22" s="236">
        <f>C22+F22</f>
        <v>0</v>
      </c>
      <c r="Q22" s="236">
        <f>E22+H22</f>
        <v>0</v>
      </c>
      <c r="R22" s="232">
        <f>P22-Q22</f>
        <v>0</v>
      </c>
      <c r="S22" s="276"/>
      <c r="T22" s="272"/>
      <c r="U22" s="273"/>
      <c r="V22" s="274"/>
      <c r="W22" s="24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200"/>
      <c r="AN22" s="150"/>
    </row>
    <row r="23" spans="2:23" ht="13.5" customHeight="1">
      <c r="B23" s="2"/>
      <c r="F23" s="1" t="s">
        <v>59</v>
      </c>
      <c r="Q23" s="207"/>
      <c r="W23" s="2"/>
    </row>
    <row r="24" spans="2:23" ht="30" customHeight="1">
      <c r="B24" s="2" t="s">
        <v>146</v>
      </c>
      <c r="W24" s="2"/>
    </row>
    <row r="25" spans="1:40" s="23" customFormat="1" ht="30" customHeight="1">
      <c r="A25"/>
      <c r="B25" s="1" t="s">
        <v>72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430"/>
      <c r="V25" s="430"/>
      <c r="W25" s="430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2:40" ht="30" customHeight="1" thickBot="1">
      <c r="B26" s="14" t="s">
        <v>131</v>
      </c>
      <c r="C26" s="374" t="str">
        <f>'2日目が7月20日,25日組合せ試合会場'!D18</f>
        <v>東光台ＳＣ</v>
      </c>
      <c r="D26" s="374"/>
      <c r="E26" s="375"/>
      <c r="F26" s="376" t="str">
        <f>'2日目が7月20日,25日組合せ試合会場'!E18</f>
        <v>つくばJr.FC</v>
      </c>
      <c r="G26" s="374"/>
      <c r="H26" s="375"/>
      <c r="I26" s="376" t="str">
        <f>'2日目が7月20日,25日組合せ試合会場'!F18</f>
        <v>手代木SC・B</v>
      </c>
      <c r="J26" s="374"/>
      <c r="K26" s="375"/>
      <c r="L26" s="411" t="str">
        <f>'2日目が7月20日,25日組合せ試合会場'!G18</f>
        <v>谷田部ＦＣ</v>
      </c>
      <c r="M26" s="411"/>
      <c r="N26" s="411"/>
      <c r="O26" s="71" t="s">
        <v>2</v>
      </c>
      <c r="P26" s="16" t="s">
        <v>4</v>
      </c>
      <c r="Q26" s="16" t="s">
        <v>3</v>
      </c>
      <c r="R26" s="16" t="s">
        <v>5</v>
      </c>
      <c r="S26" s="12" t="s">
        <v>6</v>
      </c>
      <c r="T26" s="16" t="s">
        <v>7</v>
      </c>
      <c r="U26" s="196" t="s">
        <v>8</v>
      </c>
      <c r="V26" s="12" t="s">
        <v>9</v>
      </c>
      <c r="W26" s="197"/>
      <c r="X26" s="431"/>
      <c r="Y26" s="431"/>
      <c r="Z26" s="431"/>
      <c r="AA26" s="431"/>
      <c r="AB26" s="431"/>
      <c r="AC26" s="431"/>
      <c r="AD26" s="431"/>
      <c r="AE26" s="431"/>
      <c r="AF26" s="431"/>
      <c r="AG26" s="3"/>
      <c r="AH26" s="3"/>
      <c r="AI26" s="3"/>
      <c r="AJ26" s="3"/>
      <c r="AK26" s="3"/>
      <c r="AL26" s="3"/>
      <c r="AM26" s="198"/>
      <c r="AN26" s="3"/>
    </row>
    <row r="27" spans="2:40" ht="30" customHeight="1" thickTop="1">
      <c r="B27" s="65" t="str">
        <f>C26</f>
        <v>東光台ＳＣ</v>
      </c>
      <c r="C27" s="413"/>
      <c r="D27" s="413"/>
      <c r="E27" s="414"/>
      <c r="F27" s="226">
        <f>'７月5日大会２日目対戦表'!P17</f>
        <v>0</v>
      </c>
      <c r="G27" s="227" t="s">
        <v>15</v>
      </c>
      <c r="H27" s="228">
        <f>'７月5日大会２日目対戦表'!R17</f>
        <v>0</v>
      </c>
      <c r="I27" s="226">
        <f>'７月5日大会２日目対戦表'!P21</f>
        <v>0</v>
      </c>
      <c r="J27" s="227" t="s">
        <v>15</v>
      </c>
      <c r="K27" s="228">
        <f>'７月5日大会２日目対戦表'!R21</f>
        <v>0</v>
      </c>
      <c r="L27" s="249">
        <f>'７月5日大会２日目対戦表'!P19</f>
        <v>0</v>
      </c>
      <c r="M27" s="233" t="s">
        <v>15</v>
      </c>
      <c r="N27" s="227">
        <f>'７月5日大会２日目対戦表'!R19</f>
        <v>0</v>
      </c>
      <c r="O27" s="229">
        <f>IF($F27&gt;$H27,1,0)+IF($I27&gt;$K27,1,0)+IF($L27&gt;$N27,1,0)</f>
        <v>0</v>
      </c>
      <c r="P27" s="230">
        <f>IF($F27=$H27,1,0)+IF($I27=$K27,1,0)+IF($L27=$N27,1,0)</f>
        <v>3</v>
      </c>
      <c r="Q27" s="228">
        <f>IF($F27&lt;$H27,1,0)+IF($I27&lt;$K27,1,0)+IF($L27&lt;$N27,1,0)</f>
        <v>0</v>
      </c>
      <c r="R27" s="231">
        <f>O27*3+P27*1</f>
        <v>3</v>
      </c>
      <c r="S27" s="228">
        <f>F27+I27+L27</f>
        <v>0</v>
      </c>
      <c r="T27" s="231">
        <f>H27+K27+N27</f>
        <v>0</v>
      </c>
      <c r="U27" s="250">
        <f>S27-T27</f>
        <v>0</v>
      </c>
      <c r="V27" s="201"/>
      <c r="W27" s="199"/>
      <c r="X27" s="432"/>
      <c r="Y27" s="432"/>
      <c r="Z27" s="432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</row>
    <row r="28" spans="2:40" ht="30" customHeight="1">
      <c r="B28" s="13" t="str">
        <f>F26</f>
        <v>つくばJr.FC</v>
      </c>
      <c r="C28" s="233">
        <f>'７月5日大会２日目対戦表'!R17</f>
        <v>0</v>
      </c>
      <c r="D28" s="233" t="s">
        <v>15</v>
      </c>
      <c r="E28" s="234">
        <f>'７月5日大会２日目対戦表'!P17</f>
        <v>0</v>
      </c>
      <c r="F28" s="420"/>
      <c r="G28" s="421"/>
      <c r="H28" s="422"/>
      <c r="I28" s="237">
        <f>'７月5日大会２日目対戦表'!P20</f>
        <v>0</v>
      </c>
      <c r="J28" s="233" t="s">
        <v>15</v>
      </c>
      <c r="K28" s="234">
        <f>'７月5日大会２日目対戦表'!R20</f>
        <v>0</v>
      </c>
      <c r="L28" s="237">
        <f>'７月5日大会２日目対戦表'!P22</f>
        <v>0</v>
      </c>
      <c r="M28" s="233" t="s">
        <v>15</v>
      </c>
      <c r="N28" s="233">
        <f>'７月5日大会２日目対戦表'!R22</f>
        <v>0</v>
      </c>
      <c r="O28" s="235">
        <f>IF($C28&gt;$E28,1,0)+IF($I28&gt;$K28,1,0)+IF($L28&gt;$N28,1,0)</f>
        <v>0</v>
      </c>
      <c r="P28" s="236">
        <f>IF($C28=$E28,1,0)+IF($I28=$K28,1,0)+IF($L28=$N28,1,0)</f>
        <v>3</v>
      </c>
      <c r="Q28" s="234">
        <f>IF($C28&lt;$E28,1,0)+IF($I28&lt;$K28,1,0)+IF($L28&lt;$N28,1,0)</f>
        <v>0</v>
      </c>
      <c r="R28" s="231">
        <f>O28*3+P28*1</f>
        <v>3</v>
      </c>
      <c r="S28" s="234">
        <f>C28+I28+L28</f>
        <v>0</v>
      </c>
      <c r="T28" s="236">
        <f>E28+K28+N28</f>
        <v>0</v>
      </c>
      <c r="U28" s="250">
        <f>S28-T28</f>
        <v>0</v>
      </c>
      <c r="V28" s="202"/>
      <c r="W28" s="199"/>
      <c r="X28" s="150"/>
      <c r="Y28" s="150"/>
      <c r="Z28" s="150"/>
      <c r="AA28" s="432"/>
      <c r="AB28" s="432"/>
      <c r="AC28" s="432"/>
      <c r="AD28" s="150"/>
      <c r="AE28" s="150"/>
      <c r="AF28" s="150"/>
      <c r="AG28" s="150"/>
      <c r="AH28" s="150"/>
      <c r="AI28" s="150"/>
      <c r="AJ28" s="150"/>
      <c r="AK28" s="150"/>
      <c r="AL28" s="150"/>
      <c r="AM28" s="200"/>
      <c r="AN28" s="150"/>
    </row>
    <row r="29" spans="2:40" ht="30" customHeight="1">
      <c r="B29" s="13" t="str">
        <f>I26</f>
        <v>手代木SC・B</v>
      </c>
      <c r="C29" s="233">
        <f>'７月5日大会２日目対戦表'!R21</f>
        <v>0</v>
      </c>
      <c r="D29" s="233" t="s">
        <v>15</v>
      </c>
      <c r="E29" s="234">
        <f>'７月5日大会２日目対戦表'!P21</f>
        <v>0</v>
      </c>
      <c r="F29" s="237">
        <f>'７月5日大会２日目対戦表'!R20</f>
        <v>0</v>
      </c>
      <c r="G29" s="233" t="s">
        <v>15</v>
      </c>
      <c r="H29" s="234">
        <f>'７月5日大会２日目対戦表'!P20</f>
        <v>0</v>
      </c>
      <c r="I29" s="420"/>
      <c r="J29" s="421"/>
      <c r="K29" s="422"/>
      <c r="L29" s="237">
        <f>'７月5日大会２日目対戦表'!P18</f>
        <v>0</v>
      </c>
      <c r="M29" s="233" t="s">
        <v>15</v>
      </c>
      <c r="N29" s="233">
        <f>'７月5日大会２日目対戦表'!R18</f>
        <v>0</v>
      </c>
      <c r="O29" s="235">
        <f>IF($C29&gt;$E29,1,0)+IF($F29&gt;$H29,1,0)+IF($L29&gt;$N29,1,0)</f>
        <v>0</v>
      </c>
      <c r="P29" s="236">
        <f>IF($C29=$E29,1,0)+IF($F29=$H29,1,0)+IF($L29=$N29,1,0)</f>
        <v>3</v>
      </c>
      <c r="Q29" s="234">
        <f>IF($C29&lt;$E29,1,0)+IF($F29&lt;$H29,1,0)+IF($L29&lt;$N29,1,0)</f>
        <v>0</v>
      </c>
      <c r="R29" s="231">
        <f>O29*3+P29*1</f>
        <v>3</v>
      </c>
      <c r="S29" s="234">
        <f>C29+F29+L29</f>
        <v>0</v>
      </c>
      <c r="T29" s="236">
        <f>E29+H29+N29</f>
        <v>0</v>
      </c>
      <c r="U29" s="250">
        <f>S29-T29</f>
        <v>0</v>
      </c>
      <c r="V29" s="202"/>
      <c r="W29" s="24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200"/>
      <c r="AN29" s="150"/>
    </row>
    <row r="30" spans="2:40" ht="30" customHeight="1">
      <c r="B30" s="13" t="str">
        <f>L26</f>
        <v>谷田部ＦＣ</v>
      </c>
      <c r="C30" s="233">
        <f>'７月5日大会２日目対戦表'!R19</f>
        <v>0</v>
      </c>
      <c r="D30" s="233" t="s">
        <v>15</v>
      </c>
      <c r="E30" s="234">
        <f>'７月5日大会２日目対戦表'!P19</f>
        <v>0</v>
      </c>
      <c r="F30" s="237">
        <f>'７月5日大会２日目対戦表'!R22</f>
        <v>0</v>
      </c>
      <c r="G30" s="233" t="s">
        <v>15</v>
      </c>
      <c r="H30" s="234">
        <f>'７月5日大会２日目対戦表'!P22</f>
        <v>0</v>
      </c>
      <c r="I30" s="237">
        <f>'７月5日大会２日目対戦表'!R18</f>
        <v>0</v>
      </c>
      <c r="J30" s="233" t="s">
        <v>15</v>
      </c>
      <c r="K30" s="234">
        <f>'７月5日大会２日目対戦表'!P18</f>
        <v>0</v>
      </c>
      <c r="L30" s="420"/>
      <c r="M30" s="421"/>
      <c r="N30" s="421"/>
      <c r="O30" s="235">
        <f>IF($C30&gt;$E30,1,0)+IF($F30&gt;$H30,1,0)+IF($I30&gt;$K30,1,0)</f>
        <v>0</v>
      </c>
      <c r="P30" s="236">
        <f>IF($C30=$E30,1,0)+IF($F30=$H30,1,0)+IF($I30=$K30,1,0)</f>
        <v>3</v>
      </c>
      <c r="Q30" s="234">
        <f>IF($C30&lt;$E30,1,0)+IF($F30&lt;$H30,1,0)+IF($I30&lt;$K30,1,0)</f>
        <v>0</v>
      </c>
      <c r="R30" s="231">
        <f>O30*3+P30*1</f>
        <v>3</v>
      </c>
      <c r="S30" s="234">
        <f>C30+F30+I30</f>
        <v>0</v>
      </c>
      <c r="T30" s="236">
        <f>E30+H30+K30</f>
        <v>0</v>
      </c>
      <c r="U30" s="250">
        <f>S30-T30</f>
        <v>0</v>
      </c>
      <c r="V30" s="202"/>
      <c r="W30" s="199"/>
      <c r="X30" s="150"/>
      <c r="Y30" s="150"/>
      <c r="Z30" s="150"/>
      <c r="AA30" s="150"/>
      <c r="AB30" s="150"/>
      <c r="AC30" s="150"/>
      <c r="AD30" s="432"/>
      <c r="AE30" s="432"/>
      <c r="AF30" s="432"/>
      <c r="AG30" s="150"/>
      <c r="AH30" s="150"/>
      <c r="AI30" s="150"/>
      <c r="AJ30" s="150"/>
      <c r="AK30" s="150"/>
      <c r="AL30" s="150"/>
      <c r="AM30" s="200"/>
      <c r="AN30" s="150"/>
    </row>
    <row r="31" spans="21:41" ht="13.5">
      <c r="U31" s="3"/>
      <c r="V31" s="3"/>
      <c r="W31" s="3"/>
      <c r="X31" s="3"/>
      <c r="Y31" s="3"/>
      <c r="Z31" s="3"/>
      <c r="AA31" s="3"/>
      <c r="AB31" s="3"/>
      <c r="AC31" s="23"/>
      <c r="AD31" s="23"/>
      <c r="AE31" s="23"/>
      <c r="AF31" s="3"/>
      <c r="AG31" s="3"/>
      <c r="AH31" s="3"/>
      <c r="AI31" s="3"/>
      <c r="AJ31" s="3"/>
      <c r="AK31" s="3"/>
      <c r="AL31" s="23"/>
      <c r="AM31" s="3"/>
      <c r="AN31" s="3"/>
      <c r="AO31" s="23"/>
    </row>
  </sheetData>
  <sheetProtection/>
  <mergeCells count="62">
    <mergeCell ref="AD30:AF30"/>
    <mergeCell ref="AD26:AF26"/>
    <mergeCell ref="C27:E27"/>
    <mergeCell ref="X27:Z27"/>
    <mergeCell ref="F28:H28"/>
    <mergeCell ref="AA28:AC28"/>
    <mergeCell ref="I29:K29"/>
    <mergeCell ref="X26:Z26"/>
    <mergeCell ref="AA26:AC26"/>
    <mergeCell ref="U25:W25"/>
    <mergeCell ref="C26:E26"/>
    <mergeCell ref="F26:H26"/>
    <mergeCell ref="I26:K26"/>
    <mergeCell ref="L26:N26"/>
    <mergeCell ref="L30:N30"/>
    <mergeCell ref="AD19:AF19"/>
    <mergeCell ref="C20:E20"/>
    <mergeCell ref="X20:Z20"/>
    <mergeCell ref="F21:H21"/>
    <mergeCell ref="AA21:AC21"/>
    <mergeCell ref="I22:K22"/>
    <mergeCell ref="I15:K15"/>
    <mergeCell ref="U15:W15"/>
    <mergeCell ref="AD15:AF15"/>
    <mergeCell ref="A16:A18"/>
    <mergeCell ref="U18:W18"/>
    <mergeCell ref="C19:E19"/>
    <mergeCell ref="F19:H19"/>
    <mergeCell ref="I19:K19"/>
    <mergeCell ref="X19:Z19"/>
    <mergeCell ref="AA19:AC19"/>
    <mergeCell ref="AD12:AF12"/>
    <mergeCell ref="C13:E13"/>
    <mergeCell ref="U13:W13"/>
    <mergeCell ref="X13:Z13"/>
    <mergeCell ref="F14:H14"/>
    <mergeCell ref="U14:W14"/>
    <mergeCell ref="AA14:AC14"/>
    <mergeCell ref="I8:K8"/>
    <mergeCell ref="U8:W8"/>
    <mergeCell ref="AD8:AF8"/>
    <mergeCell ref="U11:W11"/>
    <mergeCell ref="C12:E12"/>
    <mergeCell ref="F12:H12"/>
    <mergeCell ref="I12:K12"/>
    <mergeCell ref="U12:W12"/>
    <mergeCell ref="X12:Z12"/>
    <mergeCell ref="AA12:AC12"/>
    <mergeCell ref="AA5:AC5"/>
    <mergeCell ref="AD5:AF5"/>
    <mergeCell ref="C6:E6"/>
    <mergeCell ref="U6:W6"/>
    <mergeCell ref="X6:Z6"/>
    <mergeCell ref="F7:H7"/>
    <mergeCell ref="U7:W7"/>
    <mergeCell ref="AA7:AC7"/>
    <mergeCell ref="U4:W4"/>
    <mergeCell ref="C5:E5"/>
    <mergeCell ref="F5:H5"/>
    <mergeCell ref="I5:K5"/>
    <mergeCell ref="U5:W5"/>
    <mergeCell ref="X5:Z5"/>
  </mergeCells>
  <printOptions/>
  <pageMargins left="0.31496062992125984" right="0.35433070866141736" top="0.2755905511811024" bottom="0.1968503937007874" header="0.5118110236220472" footer="0.3937007874015748"/>
  <pageSetup fitToHeight="1" fitToWidth="1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23"/>
  <sheetViews>
    <sheetView zoomScalePageLayoutView="0" workbookViewId="0" topLeftCell="C1">
      <selection activeCell="M20" sqref="M20"/>
    </sheetView>
  </sheetViews>
  <sheetFormatPr defaultColWidth="9.00390625" defaultRowHeight="13.5"/>
  <cols>
    <col min="1" max="1" width="4.625" style="0" customWidth="1"/>
    <col min="2" max="2" width="15.00390625" style="1" customWidth="1"/>
    <col min="3" max="3" width="17.625" style="1" customWidth="1"/>
    <col min="4" max="4" width="4.125" style="1" customWidth="1"/>
    <col min="5" max="5" width="3.375" style="1" customWidth="1"/>
    <col min="6" max="6" width="4.125" style="0" customWidth="1"/>
    <col min="7" max="9" width="17.625" style="1" customWidth="1"/>
    <col min="10" max="10" width="4.625" style="1" customWidth="1"/>
    <col min="11" max="11" width="11.625" style="1" customWidth="1"/>
    <col min="12" max="12" width="2.625" style="1" customWidth="1"/>
    <col min="13" max="13" width="4.125" style="1" customWidth="1"/>
    <col min="14" max="14" width="3.125" style="0" customWidth="1"/>
    <col min="15" max="15" width="4.125" style="0" customWidth="1"/>
    <col min="16" max="16" width="3.125" style="0" customWidth="1"/>
    <col min="17" max="17" width="4.125" style="0" customWidth="1"/>
    <col min="18" max="18" width="3.125" style="0" customWidth="1"/>
    <col min="19" max="19" width="4.125" style="0" customWidth="1"/>
    <col min="20" max="20" width="4.625" style="0" customWidth="1"/>
    <col min="21" max="21" width="16.625" style="1" customWidth="1"/>
    <col min="22" max="22" width="17.50390625" style="1" customWidth="1"/>
  </cols>
  <sheetData>
    <row r="1" ht="26.25" customHeight="1">
      <c r="B1" s="17" t="s">
        <v>187</v>
      </c>
    </row>
    <row r="2" ht="9.75" customHeight="1">
      <c r="B2" s="17"/>
    </row>
    <row r="3" spans="2:12" ht="31.5" customHeight="1">
      <c r="B3" s="2" t="s">
        <v>149</v>
      </c>
      <c r="J3" s="2" t="s">
        <v>150</v>
      </c>
      <c r="L3" s="2"/>
    </row>
    <row r="4" spans="2:22" ht="27" customHeight="1" thickBot="1">
      <c r="B4" s="88" t="s">
        <v>0</v>
      </c>
      <c r="C4" s="366" t="s">
        <v>152</v>
      </c>
      <c r="D4" s="367"/>
      <c r="E4" s="367"/>
      <c r="F4" s="367"/>
      <c r="G4" s="368"/>
      <c r="H4" s="91" t="s">
        <v>39</v>
      </c>
      <c r="I4" s="79" t="s">
        <v>40</v>
      </c>
      <c r="J4" s="366" t="s">
        <v>1</v>
      </c>
      <c r="K4" s="367"/>
      <c r="L4" s="367"/>
      <c r="M4" s="367"/>
      <c r="N4" s="367"/>
      <c r="O4" s="367"/>
      <c r="P4" s="367"/>
      <c r="Q4" s="367"/>
      <c r="R4" s="367"/>
      <c r="S4" s="367"/>
      <c r="T4" s="368"/>
      <c r="U4" s="91" t="s">
        <v>39</v>
      </c>
      <c r="V4" s="104" t="s">
        <v>40</v>
      </c>
    </row>
    <row r="5" spans="2:22" ht="36" customHeight="1" thickTop="1">
      <c r="B5" s="204" t="s">
        <v>75</v>
      </c>
      <c r="C5" s="103" t="str">
        <f>'2日目が7月20日,25日組合せ試合会場'!D13</f>
        <v>吾妻ＳＣ</v>
      </c>
      <c r="D5" s="334">
        <v>0</v>
      </c>
      <c r="E5" s="335" t="s">
        <v>11</v>
      </c>
      <c r="F5" s="336">
        <v>14</v>
      </c>
      <c r="G5" s="94" t="str">
        <f>'2日目が7月20日,25日組合せ試合会場'!E13</f>
        <v>ｱﾝﾄﾗｰｽﾞつくば</v>
      </c>
      <c r="H5" s="96" t="str">
        <f>'2日目が7月20日,25日組合せ試合会場'!D14</f>
        <v>手代木SC・A</v>
      </c>
      <c r="I5" s="101" t="str">
        <f>'2日目が7月20日,25日組合せ試合会場'!E14</f>
        <v>FC　ＲＥＧＩＳＴＡ</v>
      </c>
      <c r="J5" s="433" t="str">
        <f>'2日目が7月20日,25日組合せ試合会場'!D15</f>
        <v>ＦＣ北条</v>
      </c>
      <c r="K5" s="406"/>
      <c r="L5" s="406"/>
      <c r="M5" s="251">
        <v>1</v>
      </c>
      <c r="N5" s="342" t="s">
        <v>11</v>
      </c>
      <c r="O5" s="251">
        <v>3</v>
      </c>
      <c r="P5" s="407" t="str">
        <f>'2日目が7月20日,25日組合せ試合会場'!E15</f>
        <v>つくばｽﾎﾟｰﾂ</v>
      </c>
      <c r="Q5" s="407"/>
      <c r="R5" s="407"/>
      <c r="S5" s="407"/>
      <c r="T5" s="408"/>
      <c r="U5" s="146" t="str">
        <f>'2日目が7月20日,25日組合せ試合会場'!D16</f>
        <v>高崎SSS</v>
      </c>
      <c r="V5" s="96" t="str">
        <f>'2日目が7月20日,25日組合せ試合会場'!E16</f>
        <v>桜ＦＣ</v>
      </c>
    </row>
    <row r="6" spans="2:22" ht="36" customHeight="1">
      <c r="B6" s="205" t="s">
        <v>76</v>
      </c>
      <c r="C6" s="99" t="str">
        <f>'2日目が7月20日,25日組合せ試合会場'!D14</f>
        <v>手代木SC・A</v>
      </c>
      <c r="D6" s="337">
        <v>1</v>
      </c>
      <c r="E6" s="338" t="s">
        <v>11</v>
      </c>
      <c r="F6" s="339">
        <v>3</v>
      </c>
      <c r="G6" s="97" t="str">
        <f>'2日目が7月20日,25日組合せ試合会場'!E14</f>
        <v>FC　ＲＥＧＩＳＴＡ</v>
      </c>
      <c r="H6" s="95" t="str">
        <f>'2日目が7月20日,25日組合せ試合会場'!D13</f>
        <v>吾妻ＳＣ</v>
      </c>
      <c r="I6" s="102" t="str">
        <f>'2日目が7月20日,25日組合せ試合会場'!E13</f>
        <v>ｱﾝﾄﾗｰｽﾞつくば</v>
      </c>
      <c r="J6" s="402" t="str">
        <f>'2日目が7月20日,25日組合せ試合会場'!D16</f>
        <v>高崎SSS</v>
      </c>
      <c r="K6" s="390"/>
      <c r="L6" s="390"/>
      <c r="M6" s="252">
        <v>1</v>
      </c>
      <c r="N6" s="338" t="s">
        <v>11</v>
      </c>
      <c r="O6" s="252">
        <v>2</v>
      </c>
      <c r="P6" s="391" t="str">
        <f>'2日目が7月20日,25日組合せ試合会場'!E16</f>
        <v>桜ＦＣ</v>
      </c>
      <c r="Q6" s="391"/>
      <c r="R6" s="391"/>
      <c r="S6" s="391"/>
      <c r="T6" s="392"/>
      <c r="U6" s="145" t="str">
        <f>'2日目が7月20日,25日組合せ試合会場'!D15</f>
        <v>ＦＣ北条</v>
      </c>
      <c r="V6" s="95" t="str">
        <f>'2日目が7月20日,25日組合せ試合会場'!E15</f>
        <v>つくばｽﾎﾟｰﾂ</v>
      </c>
    </row>
    <row r="7" spans="2:22" ht="36" customHeight="1">
      <c r="B7" s="205" t="s">
        <v>77</v>
      </c>
      <c r="C7" s="99" t="str">
        <f>'2日目が7月20日,25日組合せ試合会場'!D13</f>
        <v>吾妻ＳＣ</v>
      </c>
      <c r="D7" s="337">
        <v>1</v>
      </c>
      <c r="E7" s="338" t="s">
        <v>11</v>
      </c>
      <c r="F7" s="339">
        <v>4</v>
      </c>
      <c r="G7" s="97" t="str">
        <f>'2日目が7月20日,25日組合せ試合会場'!F13</f>
        <v>MAENO D2C</v>
      </c>
      <c r="H7" s="95" t="str">
        <f>'2日目が7月20日,25日組合せ試合会場'!F14</f>
        <v>吉沼FCﾌﾟﾘﾏｰﾘｵ</v>
      </c>
      <c r="I7" s="102" t="str">
        <f>'2日目が7月20日,25日組合せ試合会場'!D14</f>
        <v>手代木SC・A</v>
      </c>
      <c r="J7" s="402" t="str">
        <f>'2日目が7月20日,25日組合せ試合会場'!D15</f>
        <v>ＦＣ北条</v>
      </c>
      <c r="K7" s="390"/>
      <c r="L7" s="390"/>
      <c r="M7" s="252">
        <v>0</v>
      </c>
      <c r="N7" s="338" t="s">
        <v>11</v>
      </c>
      <c r="O7" s="252">
        <v>6</v>
      </c>
      <c r="P7" s="391" t="str">
        <f>'2日目が7月20日,25日組合せ試合会場'!F15</f>
        <v>竹園西・東FC</v>
      </c>
      <c r="Q7" s="391"/>
      <c r="R7" s="391"/>
      <c r="S7" s="391"/>
      <c r="T7" s="392"/>
      <c r="U7" s="145" t="str">
        <f>'2日目が7月20日,25日組合せ試合会場'!F16</f>
        <v>並木ＦＣ</v>
      </c>
      <c r="V7" s="95" t="str">
        <f>'2日目が7月20日,25日組合せ試合会場'!D16</f>
        <v>高崎SSS</v>
      </c>
    </row>
    <row r="8" spans="2:22" ht="36" customHeight="1">
      <c r="B8" s="205" t="s">
        <v>78</v>
      </c>
      <c r="C8" s="99" t="str">
        <f>'2日目が7月20日,25日組合せ試合会場'!D14</f>
        <v>手代木SC・A</v>
      </c>
      <c r="D8" s="337">
        <v>1</v>
      </c>
      <c r="E8" s="338" t="s">
        <v>11</v>
      </c>
      <c r="F8" s="339">
        <v>8</v>
      </c>
      <c r="G8" s="97" t="str">
        <f>'2日目が7月20日,25日組合せ試合会場'!F14</f>
        <v>吉沼FCﾌﾟﾘﾏｰﾘｵ</v>
      </c>
      <c r="H8" s="95" t="str">
        <f>'2日目が7月20日,25日組合せ試合会場'!F13</f>
        <v>MAENO D2C</v>
      </c>
      <c r="I8" s="102" t="str">
        <f>'2日目が7月20日,25日組合せ試合会場'!D13</f>
        <v>吾妻ＳＣ</v>
      </c>
      <c r="J8" s="402" t="str">
        <f>'2日目が7月20日,25日組合せ試合会場'!D16</f>
        <v>高崎SSS</v>
      </c>
      <c r="K8" s="390"/>
      <c r="L8" s="390"/>
      <c r="M8" s="252">
        <v>0</v>
      </c>
      <c r="N8" s="338" t="s">
        <v>11</v>
      </c>
      <c r="O8" s="252">
        <v>2</v>
      </c>
      <c r="P8" s="391" t="str">
        <f>'2日目が7月20日,25日組合せ試合会場'!F16</f>
        <v>並木ＦＣ</v>
      </c>
      <c r="Q8" s="391"/>
      <c r="R8" s="391"/>
      <c r="S8" s="391"/>
      <c r="T8" s="392"/>
      <c r="U8" s="145" t="str">
        <f>'2日目が7月20日,25日組合せ試合会場'!F15</f>
        <v>竹園西・東FC</v>
      </c>
      <c r="V8" s="95" t="str">
        <f>'2日目が7月20日,25日組合せ試合会場'!D15</f>
        <v>ＦＣ北条</v>
      </c>
    </row>
    <row r="9" spans="2:22" ht="36" customHeight="1">
      <c r="B9" s="205" t="s">
        <v>79</v>
      </c>
      <c r="C9" s="99" t="str">
        <f>'2日目が7月20日,25日組合せ試合会場'!E13</f>
        <v>ｱﾝﾄﾗｰｽﾞつくば</v>
      </c>
      <c r="D9" s="337">
        <v>15</v>
      </c>
      <c r="E9" s="338" t="s">
        <v>11</v>
      </c>
      <c r="F9" s="339">
        <v>0</v>
      </c>
      <c r="G9" s="97" t="str">
        <f>'2日目が7月20日,25日組合せ試合会場'!F13</f>
        <v>MAENO D2C</v>
      </c>
      <c r="H9" s="95" t="str">
        <f>'2日目が7月20日,25日組合せ試合会場'!E14</f>
        <v>FC　ＲＥＧＩＳＴＡ</v>
      </c>
      <c r="I9" s="102" t="str">
        <f>'2日目が7月20日,25日組合せ試合会場'!F14</f>
        <v>吉沼FCﾌﾟﾘﾏｰﾘｵ</v>
      </c>
      <c r="J9" s="402" t="str">
        <f>'2日目が7月20日,25日組合せ試合会場'!E15</f>
        <v>つくばｽﾎﾟｰﾂ</v>
      </c>
      <c r="K9" s="390"/>
      <c r="L9" s="390"/>
      <c r="M9" s="252">
        <v>0</v>
      </c>
      <c r="N9" s="338" t="s">
        <v>11</v>
      </c>
      <c r="O9" s="252">
        <v>7</v>
      </c>
      <c r="P9" s="391" t="str">
        <f>'2日目が7月20日,25日組合せ試合会場'!F15</f>
        <v>竹園西・東FC</v>
      </c>
      <c r="Q9" s="391"/>
      <c r="R9" s="391"/>
      <c r="S9" s="391"/>
      <c r="T9" s="392"/>
      <c r="U9" s="145" t="str">
        <f>'2日目が7月20日,25日組合せ試合会場'!E16</f>
        <v>桜ＦＣ</v>
      </c>
      <c r="V9" s="95" t="str">
        <f>'2日目が7月20日,25日組合せ試合会場'!F16</f>
        <v>並木ＦＣ</v>
      </c>
    </row>
    <row r="10" spans="2:22" ht="36" customHeight="1">
      <c r="B10" s="205" t="s">
        <v>80</v>
      </c>
      <c r="C10" s="99" t="str">
        <f>'2日目が7月20日,25日組合せ試合会場'!E14</f>
        <v>FC　ＲＥＧＩＳＴＡ</v>
      </c>
      <c r="D10" s="337">
        <v>0</v>
      </c>
      <c r="E10" s="338" t="s">
        <v>11</v>
      </c>
      <c r="F10" s="339">
        <v>4</v>
      </c>
      <c r="G10" s="97" t="str">
        <f>'2日目が7月20日,25日組合せ試合会場'!F14</f>
        <v>吉沼FCﾌﾟﾘﾏｰﾘｵ</v>
      </c>
      <c r="H10" s="95" t="str">
        <f>'2日目が7月20日,25日組合せ試合会場'!E13</f>
        <v>ｱﾝﾄﾗｰｽﾞつくば</v>
      </c>
      <c r="I10" s="102" t="str">
        <f>'2日目が7月20日,25日組合せ試合会場'!F13</f>
        <v>MAENO D2C</v>
      </c>
      <c r="J10" s="402" t="str">
        <f>'2日目が7月20日,25日組合せ試合会場'!E16</f>
        <v>桜ＦＣ</v>
      </c>
      <c r="K10" s="390"/>
      <c r="L10" s="390"/>
      <c r="M10" s="252">
        <v>4</v>
      </c>
      <c r="N10" s="338" t="s">
        <v>11</v>
      </c>
      <c r="O10" s="252">
        <v>0</v>
      </c>
      <c r="P10" s="391" t="str">
        <f>'2日目が7月20日,25日組合せ試合会場'!F16</f>
        <v>並木ＦＣ</v>
      </c>
      <c r="Q10" s="391"/>
      <c r="R10" s="391"/>
      <c r="S10" s="391"/>
      <c r="T10" s="392"/>
      <c r="U10" s="145" t="str">
        <f>'2日目が7月20日,25日組合せ試合会場'!E15</f>
        <v>つくばｽﾎﾟｰﾂ</v>
      </c>
      <c r="V10" s="95" t="str">
        <f>'2日目が7月20日,25日組合せ試合会場'!F15</f>
        <v>竹園西・東FC</v>
      </c>
    </row>
    <row r="11" spans="1:22" ht="36" customHeight="1">
      <c r="A11" s="434" t="s">
        <v>140</v>
      </c>
      <c r="B11" s="205" t="s">
        <v>81</v>
      </c>
      <c r="C11" s="99" t="str">
        <f>C5</f>
        <v>吾妻ＳＣ</v>
      </c>
      <c r="D11" s="337">
        <v>3</v>
      </c>
      <c r="E11" s="338" t="s">
        <v>125</v>
      </c>
      <c r="F11" s="339">
        <v>6</v>
      </c>
      <c r="G11" s="97" t="str">
        <f>C6</f>
        <v>手代木SC・A</v>
      </c>
      <c r="H11" s="95" t="str">
        <f>C12</f>
        <v>MAENO D2C</v>
      </c>
      <c r="I11" s="102" t="str">
        <f>G12</f>
        <v>FC　ＲＥＧＩＳＴＡ</v>
      </c>
      <c r="J11" s="402" t="str">
        <f>J5</f>
        <v>ＦＣ北条</v>
      </c>
      <c r="K11" s="390"/>
      <c r="L11" s="390"/>
      <c r="M11" s="252">
        <v>5</v>
      </c>
      <c r="N11" s="338" t="s">
        <v>11</v>
      </c>
      <c r="O11" s="252">
        <v>0</v>
      </c>
      <c r="P11" s="391" t="str">
        <f>J6</f>
        <v>高崎SSS</v>
      </c>
      <c r="Q11" s="391"/>
      <c r="R11" s="391"/>
      <c r="S11" s="391"/>
      <c r="T11" s="392"/>
      <c r="U11" s="145" t="str">
        <f>J13</f>
        <v>竹園西・東FC</v>
      </c>
      <c r="V11" s="95" t="str">
        <f>P13</f>
        <v>桜ＦＣ</v>
      </c>
    </row>
    <row r="12" spans="1:22" ht="36" customHeight="1">
      <c r="A12" s="434"/>
      <c r="B12" s="205" t="s">
        <v>82</v>
      </c>
      <c r="C12" s="99" t="str">
        <f>G7</f>
        <v>MAENO D2C</v>
      </c>
      <c r="D12" s="337">
        <v>0</v>
      </c>
      <c r="E12" s="338" t="s">
        <v>11</v>
      </c>
      <c r="F12" s="339">
        <v>3</v>
      </c>
      <c r="G12" s="97" t="str">
        <f>G6</f>
        <v>FC　ＲＥＧＩＳＴＡ</v>
      </c>
      <c r="H12" s="97" t="str">
        <f>C11</f>
        <v>吾妻ＳＣ</v>
      </c>
      <c r="I12" s="102" t="str">
        <f>G11</f>
        <v>手代木SC・A</v>
      </c>
      <c r="J12" s="402" t="str">
        <f>P5</f>
        <v>つくばｽﾎﾟｰﾂ</v>
      </c>
      <c r="K12" s="390"/>
      <c r="L12" s="390"/>
      <c r="M12" s="343">
        <v>2</v>
      </c>
      <c r="N12" s="338" t="s">
        <v>11</v>
      </c>
      <c r="O12" s="256">
        <v>6</v>
      </c>
      <c r="P12" s="391" t="str">
        <f>P8</f>
        <v>並木ＦＣ</v>
      </c>
      <c r="Q12" s="391"/>
      <c r="R12" s="391"/>
      <c r="S12" s="391"/>
      <c r="T12" s="392"/>
      <c r="U12" s="95" t="str">
        <f>J11</f>
        <v>ＦＣ北条</v>
      </c>
      <c r="V12" s="97" t="str">
        <f>P11</f>
        <v>高崎SSS</v>
      </c>
    </row>
    <row r="13" spans="1:22" ht="36" customHeight="1">
      <c r="A13" s="434"/>
      <c r="B13" s="205" t="s">
        <v>83</v>
      </c>
      <c r="C13" s="99" t="str">
        <f>G5</f>
        <v>ｱﾝﾄﾗｰｽﾞつくば</v>
      </c>
      <c r="D13" s="340">
        <v>5</v>
      </c>
      <c r="E13" s="338" t="s">
        <v>11</v>
      </c>
      <c r="F13" s="341">
        <v>1</v>
      </c>
      <c r="G13" s="97" t="str">
        <f>G8</f>
        <v>吉沼FCﾌﾟﾘﾏｰﾘｵ</v>
      </c>
      <c r="H13" s="95" t="s">
        <v>12</v>
      </c>
      <c r="I13" s="102" t="s">
        <v>12</v>
      </c>
      <c r="J13" s="402" t="str">
        <f>P7</f>
        <v>竹園西・東FC</v>
      </c>
      <c r="K13" s="390"/>
      <c r="L13" s="390"/>
      <c r="M13" s="343">
        <v>2</v>
      </c>
      <c r="N13" s="338" t="s">
        <v>11</v>
      </c>
      <c r="O13" s="256">
        <v>1</v>
      </c>
      <c r="P13" s="391" t="str">
        <f>P6</f>
        <v>桜ＦＣ</v>
      </c>
      <c r="Q13" s="391"/>
      <c r="R13" s="391"/>
      <c r="S13" s="391"/>
      <c r="T13" s="392"/>
      <c r="U13" s="145" t="str">
        <f>J12</f>
        <v>つくばｽﾎﾟｰﾂ</v>
      </c>
      <c r="V13" s="95" t="str">
        <f>P12</f>
        <v>並木ＦＣ</v>
      </c>
    </row>
    <row r="14" spans="1:22" ht="23.25" customHeight="1">
      <c r="A14" s="356"/>
      <c r="B14" s="5"/>
      <c r="C14" s="11"/>
      <c r="D14" s="3"/>
      <c r="E14" s="3"/>
      <c r="F14" s="192"/>
      <c r="G14" s="5"/>
      <c r="H14" s="5"/>
      <c r="I14" s="5"/>
      <c r="J14" s="5"/>
      <c r="K14" s="5"/>
      <c r="L14" s="5"/>
      <c r="M14" s="11"/>
      <c r="N14" s="4"/>
      <c r="O14" s="192"/>
      <c r="P14" s="192"/>
      <c r="Q14" s="192"/>
      <c r="R14" s="192"/>
      <c r="S14" s="192"/>
      <c r="T14" s="192"/>
      <c r="U14" s="5"/>
      <c r="V14" s="5"/>
    </row>
    <row r="15" spans="1:22" ht="29.25" customHeight="1">
      <c r="A15" s="356"/>
      <c r="B15" s="2" t="s">
        <v>151</v>
      </c>
      <c r="C15" s="11"/>
      <c r="D15" s="3"/>
      <c r="E15" s="3"/>
      <c r="F15" s="192"/>
      <c r="G15" s="5"/>
      <c r="H15" s="5"/>
      <c r="I15" s="5"/>
      <c r="J15" s="2" t="s">
        <v>153</v>
      </c>
      <c r="K15" s="2"/>
      <c r="L15" s="5"/>
      <c r="M15" s="11"/>
      <c r="N15" s="4"/>
      <c r="O15" s="192"/>
      <c r="P15" s="192"/>
      <c r="Q15" s="192"/>
      <c r="R15" s="192"/>
      <c r="S15" s="192"/>
      <c r="T15" s="192"/>
      <c r="U15" s="5"/>
      <c r="V15" s="5"/>
    </row>
    <row r="16" spans="2:22" ht="27" customHeight="1" thickBot="1">
      <c r="B16" s="137" t="s">
        <v>0</v>
      </c>
      <c r="C16" s="366" t="s">
        <v>1</v>
      </c>
      <c r="D16" s="367"/>
      <c r="E16" s="367"/>
      <c r="F16" s="367"/>
      <c r="G16" s="368"/>
      <c r="H16" s="91" t="s">
        <v>39</v>
      </c>
      <c r="I16" s="79" t="s">
        <v>40</v>
      </c>
      <c r="J16" s="366" t="s">
        <v>1</v>
      </c>
      <c r="K16" s="367"/>
      <c r="L16" s="367"/>
      <c r="M16" s="367"/>
      <c r="N16" s="367"/>
      <c r="O16" s="367"/>
      <c r="P16" s="367"/>
      <c r="Q16" s="367"/>
      <c r="R16" s="367"/>
      <c r="S16" s="367"/>
      <c r="T16" s="368"/>
      <c r="U16" s="91" t="s">
        <v>39</v>
      </c>
      <c r="V16" s="91" t="s">
        <v>40</v>
      </c>
    </row>
    <row r="17" spans="2:22" ht="36" customHeight="1" thickTop="1">
      <c r="B17" s="206" t="s">
        <v>156</v>
      </c>
      <c r="C17" s="103" t="str">
        <f>'2日目が7月20日,25日組合せ試合会場'!D17</f>
        <v>茎崎ﾌﾞﾚｲｽﾞFC</v>
      </c>
      <c r="D17" s="227">
        <v>1</v>
      </c>
      <c r="E17" s="345" t="s">
        <v>11</v>
      </c>
      <c r="F17" s="251">
        <v>5</v>
      </c>
      <c r="G17" s="94" t="str">
        <f>'2日目が7月20日,25日組合せ試合会場'!E17</f>
        <v>二の宮ＦＣ</v>
      </c>
      <c r="H17" s="96" t="str">
        <f>'2日目が7月20日,25日組合せ試合会場'!F17</f>
        <v>FC大穂ﾊﾟﾙｾﾝﾃ</v>
      </c>
      <c r="I17" s="101" t="str">
        <f>'2日目が7月20日,25日組合せ試合会場'!G17</f>
        <v>大穂東ＳＣ</v>
      </c>
      <c r="J17" s="395" t="str">
        <f>'2日目が7月20日,25日組合せ試合会場'!D18</f>
        <v>東光台ＳＣ</v>
      </c>
      <c r="K17" s="396"/>
      <c r="L17" s="396"/>
      <c r="M17" s="344">
        <v>4</v>
      </c>
      <c r="N17" s="345" t="s">
        <v>11</v>
      </c>
      <c r="O17" s="344">
        <v>1</v>
      </c>
      <c r="P17" s="396" t="str">
        <f>'2日目が7月20日,25日組合せ試合会場'!E18</f>
        <v>つくばJr.FC</v>
      </c>
      <c r="Q17" s="396"/>
      <c r="R17" s="396"/>
      <c r="S17" s="396"/>
      <c r="T17" s="399"/>
      <c r="U17" s="96" t="str">
        <f>'2日目が7月20日,25日組合せ試合会場'!F18</f>
        <v>手代木SC・B</v>
      </c>
      <c r="V17" s="191" t="str">
        <f>'2日目が7月20日,25日組合せ試合会場'!G18</f>
        <v>谷田部ＦＣ</v>
      </c>
    </row>
    <row r="18" spans="2:22" ht="36" customHeight="1">
      <c r="B18" s="205" t="s">
        <v>157</v>
      </c>
      <c r="C18" s="99" t="str">
        <f>'2日目が7月20日,25日組合せ試合会場'!F17</f>
        <v>FC大穂ﾊﾟﾙｾﾝﾃ</v>
      </c>
      <c r="D18" s="233">
        <v>3</v>
      </c>
      <c r="E18" s="346" t="s">
        <v>11</v>
      </c>
      <c r="F18" s="252">
        <v>0</v>
      </c>
      <c r="G18" s="97" t="str">
        <f>'2日目が7月20日,25日組合せ試合会場'!G17</f>
        <v>大穂東ＳＣ</v>
      </c>
      <c r="H18" s="95" t="str">
        <f>'2日目が7月20日,25日組合せ試合会場'!D17</f>
        <v>茎崎ﾌﾞﾚｲｽﾞFC</v>
      </c>
      <c r="I18" s="102" t="str">
        <f>'2日目が7月20日,25日組合せ試合会場'!E17</f>
        <v>二の宮ＦＣ</v>
      </c>
      <c r="J18" s="402" t="str">
        <f>'2日目が7月20日,25日組合せ試合会場'!F18</f>
        <v>手代木SC・B</v>
      </c>
      <c r="K18" s="390"/>
      <c r="L18" s="390"/>
      <c r="M18" s="343">
        <v>2</v>
      </c>
      <c r="N18" s="346" t="s">
        <v>11</v>
      </c>
      <c r="O18" s="343">
        <v>0</v>
      </c>
      <c r="P18" s="390" t="str">
        <f>'2日目が7月20日,25日組合せ試合会場'!G18</f>
        <v>谷田部ＦＣ</v>
      </c>
      <c r="Q18" s="390"/>
      <c r="R18" s="390"/>
      <c r="S18" s="390"/>
      <c r="T18" s="388"/>
      <c r="U18" s="95" t="str">
        <f>'2日目が7月20日,25日組合せ試合会場'!D18</f>
        <v>東光台ＳＣ</v>
      </c>
      <c r="V18" s="97" t="str">
        <f>'2日目が7月20日,25日組合せ試合会場'!E18</f>
        <v>つくばJr.FC</v>
      </c>
    </row>
    <row r="19" spans="2:22" ht="36" customHeight="1">
      <c r="B19" s="205" t="s">
        <v>158</v>
      </c>
      <c r="C19" s="99" t="str">
        <f>'2日目が7月20日,25日組合せ試合会場'!D17</f>
        <v>茎崎ﾌﾞﾚｲｽﾞFC</v>
      </c>
      <c r="D19" s="233">
        <v>12</v>
      </c>
      <c r="E19" s="346" t="s">
        <v>11</v>
      </c>
      <c r="F19" s="252">
        <v>0</v>
      </c>
      <c r="G19" s="97" t="str">
        <f>'2日目が7月20日,25日組合せ試合会場'!G17</f>
        <v>大穂東ＳＣ</v>
      </c>
      <c r="H19" s="95" t="str">
        <f>'2日目が7月20日,25日組合せ試合会場'!E17</f>
        <v>二の宮ＦＣ</v>
      </c>
      <c r="I19" s="102" t="str">
        <f>'2日目が7月20日,25日組合せ試合会場'!F17</f>
        <v>FC大穂ﾊﾟﾙｾﾝﾃ</v>
      </c>
      <c r="J19" s="402" t="str">
        <f>'2日目が7月20日,25日組合せ試合会場'!D18</f>
        <v>東光台ＳＣ</v>
      </c>
      <c r="K19" s="390"/>
      <c r="L19" s="390"/>
      <c r="M19" s="343">
        <v>3</v>
      </c>
      <c r="N19" s="346" t="s">
        <v>11</v>
      </c>
      <c r="O19" s="343">
        <v>0</v>
      </c>
      <c r="P19" s="390" t="str">
        <f>'2日目が7月20日,25日組合せ試合会場'!G18</f>
        <v>谷田部ＦＣ</v>
      </c>
      <c r="Q19" s="390"/>
      <c r="R19" s="390"/>
      <c r="S19" s="390"/>
      <c r="T19" s="388"/>
      <c r="U19" s="95" t="str">
        <f>'2日目が7月20日,25日組合せ試合会場'!E18</f>
        <v>つくばJr.FC</v>
      </c>
      <c r="V19" s="97" t="str">
        <f>'2日目が7月20日,25日組合せ試合会場'!F18</f>
        <v>手代木SC・B</v>
      </c>
    </row>
    <row r="20" spans="2:22" ht="36" customHeight="1">
      <c r="B20" s="205" t="s">
        <v>159</v>
      </c>
      <c r="C20" s="99" t="str">
        <f>'2日目が7月20日,25日組合せ試合会場'!E17</f>
        <v>二の宮ＦＣ</v>
      </c>
      <c r="D20" s="233">
        <v>7</v>
      </c>
      <c r="E20" s="346" t="s">
        <v>11</v>
      </c>
      <c r="F20" s="252">
        <v>0</v>
      </c>
      <c r="G20" s="97" t="str">
        <f>'2日目が7月20日,25日組合せ試合会場'!F17</f>
        <v>FC大穂ﾊﾟﾙｾﾝﾃ</v>
      </c>
      <c r="H20" s="95" t="str">
        <f>'2日目が7月20日,25日組合せ試合会場'!G17</f>
        <v>大穂東ＳＣ</v>
      </c>
      <c r="I20" s="102" t="str">
        <f>'2日目が7月20日,25日組合せ試合会場'!D17</f>
        <v>茎崎ﾌﾞﾚｲｽﾞFC</v>
      </c>
      <c r="J20" s="402" t="str">
        <f>'2日目が7月20日,25日組合せ試合会場'!E18</f>
        <v>つくばJr.FC</v>
      </c>
      <c r="K20" s="390"/>
      <c r="L20" s="390"/>
      <c r="M20" s="343">
        <v>3</v>
      </c>
      <c r="N20" s="346" t="s">
        <v>11</v>
      </c>
      <c r="O20" s="343">
        <v>1</v>
      </c>
      <c r="P20" s="390" t="str">
        <f>'2日目が7月20日,25日組合せ試合会場'!F18</f>
        <v>手代木SC・B</v>
      </c>
      <c r="Q20" s="390"/>
      <c r="R20" s="390"/>
      <c r="S20" s="390"/>
      <c r="T20" s="388"/>
      <c r="U20" s="95" t="str">
        <f>'2日目が7月20日,25日組合せ試合会場'!G18</f>
        <v>谷田部ＦＣ</v>
      </c>
      <c r="V20" s="97" t="str">
        <f>'2日目が7月20日,25日組合せ試合会場'!D18</f>
        <v>東光台ＳＣ</v>
      </c>
    </row>
    <row r="21" spans="2:22" ht="36" customHeight="1">
      <c r="B21" s="205" t="s">
        <v>160</v>
      </c>
      <c r="C21" s="99" t="str">
        <f>'2日目が7月20日,25日組合せ試合会場'!D17</f>
        <v>茎崎ﾌﾞﾚｲｽﾞFC</v>
      </c>
      <c r="D21" s="233">
        <v>9</v>
      </c>
      <c r="E21" s="346" t="s">
        <v>11</v>
      </c>
      <c r="F21" s="252">
        <v>2</v>
      </c>
      <c r="G21" s="97" t="str">
        <f>'2日目が7月20日,25日組合せ試合会場'!F17</f>
        <v>FC大穂ﾊﾟﾙｾﾝﾃ</v>
      </c>
      <c r="H21" s="95" t="str">
        <f>'2日目が7月20日,25日組合せ試合会場'!E17</f>
        <v>二の宮ＦＣ</v>
      </c>
      <c r="I21" s="102" t="str">
        <f>'2日目が7月20日,25日組合せ試合会場'!G17</f>
        <v>大穂東ＳＣ</v>
      </c>
      <c r="J21" s="402" t="str">
        <f>'2日目が7月20日,25日組合せ試合会場'!D18</f>
        <v>東光台ＳＣ</v>
      </c>
      <c r="K21" s="390"/>
      <c r="L21" s="390"/>
      <c r="M21" s="252">
        <v>10</v>
      </c>
      <c r="N21" s="346" t="s">
        <v>11</v>
      </c>
      <c r="O21" s="252">
        <v>1</v>
      </c>
      <c r="P21" s="391" t="str">
        <f>'2日目が7月20日,25日組合せ試合会場'!F18</f>
        <v>手代木SC・B</v>
      </c>
      <c r="Q21" s="391"/>
      <c r="R21" s="391"/>
      <c r="S21" s="391"/>
      <c r="T21" s="392"/>
      <c r="U21" s="95" t="str">
        <f>'2日目が7月20日,25日組合せ試合会場'!E18</f>
        <v>つくばJr.FC</v>
      </c>
      <c r="V21" s="97" t="str">
        <f>'2日目が7月20日,25日組合せ試合会場'!G18</f>
        <v>谷田部ＦＣ</v>
      </c>
    </row>
    <row r="22" spans="2:22" ht="36" customHeight="1">
      <c r="B22" s="205" t="s">
        <v>161</v>
      </c>
      <c r="C22" s="99" t="str">
        <f>'2日目が7月20日,25日組合せ試合会場'!E17</f>
        <v>二の宮ＦＣ</v>
      </c>
      <c r="D22" s="233">
        <v>8</v>
      </c>
      <c r="E22" s="346" t="s">
        <v>11</v>
      </c>
      <c r="F22" s="252">
        <v>0</v>
      </c>
      <c r="G22" s="97" t="str">
        <f>'2日目が7月20日,25日組合せ試合会場'!G17</f>
        <v>大穂東ＳＣ</v>
      </c>
      <c r="H22" s="95" t="str">
        <f>'2日目が7月20日,25日組合せ試合会場'!D17</f>
        <v>茎崎ﾌﾞﾚｲｽﾞFC</v>
      </c>
      <c r="I22" s="102" t="str">
        <f>'2日目が7月20日,25日組合せ試合会場'!F17</f>
        <v>FC大穂ﾊﾟﾙｾﾝﾃ</v>
      </c>
      <c r="J22" s="402" t="str">
        <f>'2日目が7月20日,25日組合せ試合会場'!E18</f>
        <v>つくばJr.FC</v>
      </c>
      <c r="K22" s="390"/>
      <c r="L22" s="390"/>
      <c r="M22" s="252">
        <v>11</v>
      </c>
      <c r="N22" s="346" t="s">
        <v>11</v>
      </c>
      <c r="O22" s="252">
        <v>0</v>
      </c>
      <c r="P22" s="391" t="str">
        <f>'2日目が7月20日,25日組合せ試合会場'!G18</f>
        <v>谷田部ＦＣ</v>
      </c>
      <c r="Q22" s="391"/>
      <c r="R22" s="391"/>
      <c r="S22" s="391"/>
      <c r="T22" s="392"/>
      <c r="U22" s="95" t="str">
        <f>'2日目が7月20日,25日組合せ試合会場'!D18</f>
        <v>東光台ＳＣ</v>
      </c>
      <c r="V22" s="97" t="str">
        <f>'2日目が7月20日,25日組合せ試合会場'!F18</f>
        <v>手代木SC・B</v>
      </c>
    </row>
    <row r="23" ht="22.5" customHeight="1">
      <c r="H23" s="26"/>
    </row>
  </sheetData>
  <sheetProtection/>
  <mergeCells count="36">
    <mergeCell ref="J21:L21"/>
    <mergeCell ref="P21:T21"/>
    <mergeCell ref="J22:L22"/>
    <mergeCell ref="P22:T22"/>
    <mergeCell ref="J18:L18"/>
    <mergeCell ref="P18:T18"/>
    <mergeCell ref="J19:L19"/>
    <mergeCell ref="P19:T19"/>
    <mergeCell ref="J20:L20"/>
    <mergeCell ref="P20:T20"/>
    <mergeCell ref="J13:L13"/>
    <mergeCell ref="P13:T13"/>
    <mergeCell ref="A14:A15"/>
    <mergeCell ref="C16:G16"/>
    <mergeCell ref="J16:T16"/>
    <mergeCell ref="J17:L17"/>
    <mergeCell ref="P17:T17"/>
    <mergeCell ref="A11:A13"/>
    <mergeCell ref="J10:L10"/>
    <mergeCell ref="P10:T10"/>
    <mergeCell ref="J11:L11"/>
    <mergeCell ref="P11:T11"/>
    <mergeCell ref="J12:L12"/>
    <mergeCell ref="P12:T12"/>
    <mergeCell ref="J7:L7"/>
    <mergeCell ref="P7:T7"/>
    <mergeCell ref="J8:L8"/>
    <mergeCell ref="P8:T8"/>
    <mergeCell ref="J9:L9"/>
    <mergeCell ref="P9:T9"/>
    <mergeCell ref="C4:G4"/>
    <mergeCell ref="J4:T4"/>
    <mergeCell ref="J5:L5"/>
    <mergeCell ref="P5:T5"/>
    <mergeCell ref="J6:L6"/>
    <mergeCell ref="P6:T6"/>
  </mergeCells>
  <printOptions/>
  <pageMargins left="0.52" right="0.35433070866141736" top="0.4724409448818898" bottom="0.33" header="0.5118110236220472" footer="0.49"/>
  <pageSetup fitToHeight="1" fitToWidth="1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O32"/>
  <sheetViews>
    <sheetView zoomScalePageLayoutView="0" workbookViewId="0" topLeftCell="A1">
      <selection activeCell="A6" sqref="A6"/>
    </sheetView>
  </sheetViews>
  <sheetFormatPr defaultColWidth="9.00390625" defaultRowHeight="13.5"/>
  <cols>
    <col min="1" max="1" width="3.625" style="0" customWidth="1"/>
    <col min="2" max="2" width="12.75390625" style="1" customWidth="1"/>
    <col min="3" max="7" width="4.75390625" style="1" customWidth="1"/>
    <col min="8" max="10" width="4.75390625" style="0" customWidth="1"/>
    <col min="11" max="11" width="4.75390625" style="1" customWidth="1"/>
    <col min="12" max="15" width="4.625" style="1" customWidth="1"/>
    <col min="16" max="16" width="4.75390625" style="1" customWidth="1"/>
    <col min="17" max="17" width="4.75390625" style="0" customWidth="1"/>
    <col min="18" max="18" width="6.375" style="1" customWidth="1"/>
    <col min="19" max="19" width="4.75390625" style="1" customWidth="1"/>
    <col min="20" max="20" width="4.875" style="1" customWidth="1"/>
    <col min="21" max="28" width="4.75390625" style="1" customWidth="1"/>
    <col min="29" max="31" width="4.75390625" style="0" customWidth="1"/>
    <col min="32" max="37" width="4.75390625" style="1" customWidth="1"/>
    <col min="38" max="38" width="4.75390625" style="0" customWidth="1"/>
    <col min="39" max="40" width="4.75390625" style="1" customWidth="1"/>
  </cols>
  <sheetData>
    <row r="1" spans="2:23" ht="33.75" customHeight="1">
      <c r="B1" s="17" t="s">
        <v>89</v>
      </c>
      <c r="W1" s="2"/>
    </row>
    <row r="2" spans="2:23" ht="10.5" customHeight="1">
      <c r="B2" s="2"/>
      <c r="L2" s="283"/>
      <c r="W2" s="2"/>
    </row>
    <row r="3" spans="2:23" ht="30" customHeight="1">
      <c r="B3" s="2" t="s">
        <v>41</v>
      </c>
      <c r="W3" s="2"/>
    </row>
    <row r="4" spans="2:40" s="23" customFormat="1" ht="30" customHeight="1">
      <c r="B4" s="1" t="s">
        <v>126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409" t="s">
        <v>32</v>
      </c>
      <c r="V4" s="409"/>
      <c r="W4" s="409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2:40" ht="30" customHeight="1" thickBot="1">
      <c r="B5" s="14" t="s">
        <v>127</v>
      </c>
      <c r="C5" s="374" t="str">
        <f>'2日目が7月20日,25日組合せ試合会場'!D13</f>
        <v>吾妻ＳＣ</v>
      </c>
      <c r="D5" s="374"/>
      <c r="E5" s="375"/>
      <c r="F5" s="376" t="str">
        <f>'2日目が7月20日,25日組合せ試合会場'!E13</f>
        <v>ｱﾝﾄﾗｰｽﾞつくば</v>
      </c>
      <c r="G5" s="374"/>
      <c r="H5" s="375"/>
      <c r="I5" s="376" t="str">
        <f>'2日目が7月20日,25日組合せ試合会場'!F13</f>
        <v>MAENO D2C</v>
      </c>
      <c r="J5" s="374"/>
      <c r="K5" s="374"/>
      <c r="L5" s="71" t="s">
        <v>2</v>
      </c>
      <c r="M5" s="16" t="s">
        <v>4</v>
      </c>
      <c r="N5" s="16" t="s">
        <v>3</v>
      </c>
      <c r="O5" s="16" t="s">
        <v>5</v>
      </c>
      <c r="P5" s="16" t="s">
        <v>6</v>
      </c>
      <c r="Q5" s="16" t="s">
        <v>7</v>
      </c>
      <c r="R5" s="195" t="s">
        <v>8</v>
      </c>
      <c r="S5" s="71" t="s">
        <v>9</v>
      </c>
      <c r="T5" s="74"/>
      <c r="U5" s="410" t="s">
        <v>128</v>
      </c>
      <c r="V5" s="411"/>
      <c r="W5" s="412"/>
      <c r="X5" s="374" t="str">
        <f>'2日目が7月20日,25日組合せ試合会場'!D14</f>
        <v>手代木SC・A</v>
      </c>
      <c r="Y5" s="374"/>
      <c r="Z5" s="375"/>
      <c r="AA5" s="376" t="str">
        <f>'2日目が7月20日,25日組合せ試合会場'!E14</f>
        <v>FC　ＲＥＧＩＳＴＡ</v>
      </c>
      <c r="AB5" s="374"/>
      <c r="AC5" s="375"/>
      <c r="AD5" s="376" t="str">
        <f>'2日目が7月20日,25日組合せ試合会場'!F14</f>
        <v>吉沼FCﾌﾟﾘﾏｰﾘｵ</v>
      </c>
      <c r="AE5" s="374"/>
      <c r="AF5" s="374"/>
      <c r="AG5" s="71" t="s">
        <v>2</v>
      </c>
      <c r="AH5" s="16" t="s">
        <v>4</v>
      </c>
      <c r="AI5" s="16" t="s">
        <v>3</v>
      </c>
      <c r="AJ5" s="16" t="s">
        <v>5</v>
      </c>
      <c r="AK5" s="16" t="s">
        <v>6</v>
      </c>
      <c r="AL5" s="16" t="s">
        <v>7</v>
      </c>
      <c r="AM5" s="195" t="s">
        <v>8</v>
      </c>
      <c r="AN5" s="71" t="s">
        <v>9</v>
      </c>
    </row>
    <row r="6" spans="2:40" ht="30" customHeight="1" thickTop="1">
      <c r="B6" s="65" t="str">
        <f>C5</f>
        <v>吾妻ＳＣ</v>
      </c>
      <c r="C6" s="435"/>
      <c r="D6" s="435"/>
      <c r="E6" s="436"/>
      <c r="F6" s="297">
        <f>'７月20日,25日大会２日目対戦表'!D5</f>
        <v>0</v>
      </c>
      <c r="G6" s="285" t="s">
        <v>15</v>
      </c>
      <c r="H6" s="298">
        <f>'７月20日,25日大会２日目対戦表'!F5</f>
        <v>14</v>
      </c>
      <c r="I6" s="285">
        <f>'７月20日,25日大会２日目対戦表'!D7</f>
        <v>1</v>
      </c>
      <c r="J6" s="285" t="s">
        <v>15</v>
      </c>
      <c r="K6" s="285">
        <f>'７月20日,25日大会２日目対戦表'!F7</f>
        <v>4</v>
      </c>
      <c r="L6" s="299">
        <f>IF($F6&gt;$H6,1,0)+IF($I6&gt;$K6,1,0)</f>
        <v>0</v>
      </c>
      <c r="M6" s="300">
        <f>IF($F6=$H6,1,0)+IF($I6=$K6,1,0)</f>
        <v>0</v>
      </c>
      <c r="N6" s="298">
        <f>IF($F6&lt;$H6,1,0)+IF($I6&lt;$K6,1,0)</f>
        <v>2</v>
      </c>
      <c r="O6" s="301">
        <f>L6*3+M6*1</f>
        <v>0</v>
      </c>
      <c r="P6" s="301">
        <f>F6+I6</f>
        <v>1</v>
      </c>
      <c r="Q6" s="301">
        <f>H6+K6</f>
        <v>18</v>
      </c>
      <c r="R6" s="302">
        <f>P6-Q6</f>
        <v>-17</v>
      </c>
      <c r="S6" s="349">
        <v>3</v>
      </c>
      <c r="T6" s="286"/>
      <c r="U6" s="437" t="str">
        <f>X5</f>
        <v>手代木SC・A</v>
      </c>
      <c r="V6" s="438"/>
      <c r="W6" s="439"/>
      <c r="X6" s="440"/>
      <c r="Y6" s="440"/>
      <c r="Z6" s="441"/>
      <c r="AA6" s="303">
        <f>'７月20日,25日大会２日目対戦表'!D6</f>
        <v>1</v>
      </c>
      <c r="AB6" s="287" t="s">
        <v>15</v>
      </c>
      <c r="AC6" s="304">
        <f>'７月20日,25日大会２日目対戦表'!F6</f>
        <v>3</v>
      </c>
      <c r="AD6" s="287">
        <f>'７月20日,25日大会２日目対戦表'!D8</f>
        <v>1</v>
      </c>
      <c r="AE6" s="287" t="s">
        <v>15</v>
      </c>
      <c r="AF6" s="287">
        <f>'７月20日,25日大会２日目対戦表'!F8</f>
        <v>8</v>
      </c>
      <c r="AG6" s="305">
        <f>IF($AA6&gt;$AC6,1,0)+IF($AD6&gt;$AF6,1,0)</f>
        <v>0</v>
      </c>
      <c r="AH6" s="306">
        <f>IF($AA6=$AC6,1,0)+IF($AD6=$AF6,1,0)</f>
        <v>0</v>
      </c>
      <c r="AI6" s="304">
        <f>IF($AA6&lt;$AC6,1,0)+IF($AD6&lt;$AF6,1,0)</f>
        <v>2</v>
      </c>
      <c r="AJ6" s="307">
        <f>AG6*3+AH6*1</f>
        <v>0</v>
      </c>
      <c r="AK6" s="307">
        <f>AA6+AD6</f>
        <v>2</v>
      </c>
      <c r="AL6" s="307">
        <f>AC6+AF6</f>
        <v>11</v>
      </c>
      <c r="AM6" s="302">
        <f>AK6-AL6</f>
        <v>-9</v>
      </c>
      <c r="AN6" s="351">
        <v>3</v>
      </c>
    </row>
    <row r="7" spans="2:40" ht="30" customHeight="1">
      <c r="B7" s="13" t="str">
        <f>F5</f>
        <v>ｱﾝﾄﾗｰｽﾞつくば</v>
      </c>
      <c r="C7" s="288">
        <f>'７月20日,25日大会２日目対戦表'!F5</f>
        <v>14</v>
      </c>
      <c r="D7" s="288" t="s">
        <v>15</v>
      </c>
      <c r="E7" s="308">
        <f>'７月20日,25日大会２日目対戦表'!D5</f>
        <v>0</v>
      </c>
      <c r="F7" s="442"/>
      <c r="G7" s="443"/>
      <c r="H7" s="444"/>
      <c r="I7" s="288">
        <f>'７月20日,25日大会２日目対戦表'!D9</f>
        <v>15</v>
      </c>
      <c r="J7" s="288" t="s">
        <v>15</v>
      </c>
      <c r="K7" s="288">
        <f>'７月20日,25日大会２日目対戦表'!F9</f>
        <v>0</v>
      </c>
      <c r="L7" s="309">
        <f>IF($C7&gt;$E7,1,0)+IF($I7&gt;$K7,1,0)</f>
        <v>2</v>
      </c>
      <c r="M7" s="310">
        <f>IF($C7=$E7,1,0)+IF($I7=$K7,1,0)</f>
        <v>0</v>
      </c>
      <c r="N7" s="308">
        <f>IF($C7&lt;$E7,1,0)+IF($I7&lt;$K7,1,0)</f>
        <v>0</v>
      </c>
      <c r="O7" s="301">
        <f>L7*3+M7*1</f>
        <v>6</v>
      </c>
      <c r="P7" s="310">
        <f>C7+I7</f>
        <v>29</v>
      </c>
      <c r="Q7" s="310">
        <f>E7+K7</f>
        <v>0</v>
      </c>
      <c r="R7" s="302">
        <f>P7-Q7</f>
        <v>29</v>
      </c>
      <c r="S7" s="350">
        <v>1</v>
      </c>
      <c r="T7" s="286"/>
      <c r="U7" s="445" t="str">
        <f>AA5</f>
        <v>FC　ＲＥＧＩＳＴＡ</v>
      </c>
      <c r="V7" s="446"/>
      <c r="W7" s="447"/>
      <c r="X7" s="289">
        <f>'７月20日,25日大会２日目対戦表'!F6</f>
        <v>3</v>
      </c>
      <c r="Y7" s="289" t="s">
        <v>15</v>
      </c>
      <c r="Z7" s="311">
        <f>'７月20日,25日大会２日目対戦表'!D6</f>
        <v>1</v>
      </c>
      <c r="AA7" s="448"/>
      <c r="AB7" s="449"/>
      <c r="AC7" s="450"/>
      <c r="AD7" s="289">
        <f>'７月20日,25日大会２日目対戦表'!D10</f>
        <v>0</v>
      </c>
      <c r="AE7" s="289" t="s">
        <v>15</v>
      </c>
      <c r="AF7" s="289">
        <f>'７月20日,25日大会２日目対戦表'!F10</f>
        <v>4</v>
      </c>
      <c r="AG7" s="312">
        <f>IF($X7&gt;$Z7,1,0)+IF($AD7&gt;$AF7,1,0)</f>
        <v>1</v>
      </c>
      <c r="AH7" s="313">
        <f>IF($X7=$Z7,1,0)+IF($AD7=$AF7,1,0)</f>
        <v>0</v>
      </c>
      <c r="AI7" s="311">
        <f>IF($X7&lt;$Z7,1,0)+IF($AD7&lt;$AF7,1,0)</f>
        <v>1</v>
      </c>
      <c r="AJ7" s="307">
        <f>AG7*3+AH7*1</f>
        <v>3</v>
      </c>
      <c r="AK7" s="313">
        <f>X7+AD7</f>
        <v>3</v>
      </c>
      <c r="AL7" s="313">
        <f>Z7+AF7</f>
        <v>5</v>
      </c>
      <c r="AM7" s="302">
        <f>AK7-AL7</f>
        <v>-2</v>
      </c>
      <c r="AN7" s="352">
        <v>2</v>
      </c>
    </row>
    <row r="8" spans="2:40" ht="30" customHeight="1">
      <c r="B8" s="13" t="str">
        <f>I5</f>
        <v>MAENO D2C</v>
      </c>
      <c r="C8" s="288">
        <f>'７月20日,25日大会２日目対戦表'!F7</f>
        <v>4</v>
      </c>
      <c r="D8" s="288" t="s">
        <v>15</v>
      </c>
      <c r="E8" s="308">
        <f>'７月20日,25日大会２日目対戦表'!D7</f>
        <v>1</v>
      </c>
      <c r="F8" s="314">
        <f>'７月20日,25日大会２日目対戦表'!F9</f>
        <v>0</v>
      </c>
      <c r="G8" s="288" t="s">
        <v>15</v>
      </c>
      <c r="H8" s="308">
        <f>'７月20日,25日大会２日目対戦表'!D9</f>
        <v>15</v>
      </c>
      <c r="I8" s="442"/>
      <c r="J8" s="443"/>
      <c r="K8" s="443"/>
      <c r="L8" s="309">
        <f>IF($C8&gt;$E8,1,0)+IF($F8&gt;$H8,1,0)</f>
        <v>1</v>
      </c>
      <c r="M8" s="310">
        <f>IF($C8=$E8,1,0)+IF($F8=$H8,1,0)</f>
        <v>0</v>
      </c>
      <c r="N8" s="308">
        <f>IF($C8&lt;$E8,1,0)+IF($F8&lt;$H8,1,0)</f>
        <v>1</v>
      </c>
      <c r="O8" s="301">
        <f>L8*3+M8*1</f>
        <v>3</v>
      </c>
      <c r="P8" s="310">
        <f>C8+F8</f>
        <v>4</v>
      </c>
      <c r="Q8" s="310">
        <f>E8+H8</f>
        <v>16</v>
      </c>
      <c r="R8" s="302">
        <f>P8-Q8</f>
        <v>-12</v>
      </c>
      <c r="S8" s="350">
        <v>2</v>
      </c>
      <c r="T8" s="286"/>
      <c r="U8" s="445" t="str">
        <f>AD5</f>
        <v>吉沼FCﾌﾟﾘﾏｰﾘｵ</v>
      </c>
      <c r="V8" s="446"/>
      <c r="W8" s="447"/>
      <c r="X8" s="289">
        <f>'７月20日,25日大会２日目対戦表'!F8</f>
        <v>8</v>
      </c>
      <c r="Y8" s="289" t="s">
        <v>15</v>
      </c>
      <c r="Z8" s="311">
        <f>'７月20日,25日大会２日目対戦表'!D8</f>
        <v>1</v>
      </c>
      <c r="AA8" s="315">
        <f>'７月20日,25日大会２日目対戦表'!F10</f>
        <v>4</v>
      </c>
      <c r="AB8" s="289" t="s">
        <v>15</v>
      </c>
      <c r="AC8" s="311">
        <f>'７月20日,25日大会２日目対戦表'!D10</f>
        <v>0</v>
      </c>
      <c r="AD8" s="448"/>
      <c r="AE8" s="449"/>
      <c r="AF8" s="449"/>
      <c r="AG8" s="312">
        <f>IF($X8&gt;$Z8,1,0)+IF($AA8&gt;$AC8,1,0)</f>
        <v>2</v>
      </c>
      <c r="AH8" s="313">
        <f>IF($X8=$Z8,1,0)+IF($AA8=$AC8,1,0)</f>
        <v>0</v>
      </c>
      <c r="AI8" s="311">
        <f>IF($X8&lt;$Z8,1,0)+IF($AA8&lt;$AC8,1,0)</f>
        <v>0</v>
      </c>
      <c r="AJ8" s="307">
        <f>AG8*3+AH8*1</f>
        <v>6</v>
      </c>
      <c r="AK8" s="313">
        <f>X8+AA8</f>
        <v>12</v>
      </c>
      <c r="AL8" s="313">
        <f>Z8+AC8</f>
        <v>1</v>
      </c>
      <c r="AM8" s="302">
        <f>AK8-AL8</f>
        <v>11</v>
      </c>
      <c r="AN8" s="352">
        <v>1</v>
      </c>
    </row>
    <row r="9" spans="2:40" ht="13.5" customHeight="1">
      <c r="B9" s="2"/>
      <c r="C9" s="316"/>
      <c r="D9" s="316"/>
      <c r="E9" s="316"/>
      <c r="F9" s="316"/>
      <c r="G9" s="316"/>
      <c r="H9" s="317"/>
      <c r="I9" s="317"/>
      <c r="J9" s="317"/>
      <c r="K9" s="316"/>
      <c r="L9" s="316"/>
      <c r="M9" s="316"/>
      <c r="N9" s="316"/>
      <c r="O9" s="316"/>
      <c r="P9" s="316"/>
      <c r="Q9" s="317"/>
      <c r="R9" s="316"/>
      <c r="S9" s="316"/>
      <c r="T9" s="316"/>
      <c r="U9" s="316"/>
      <c r="V9" s="316"/>
      <c r="W9" s="291"/>
      <c r="X9" s="316"/>
      <c r="Y9" s="316"/>
      <c r="Z9" s="316"/>
      <c r="AA9" s="316"/>
      <c r="AB9" s="316"/>
      <c r="AC9" s="317"/>
      <c r="AD9" s="317"/>
      <c r="AE9" s="317"/>
      <c r="AF9" s="316"/>
      <c r="AG9" s="316"/>
      <c r="AH9" s="316"/>
      <c r="AI9" s="316"/>
      <c r="AJ9" s="316"/>
      <c r="AK9" s="316"/>
      <c r="AL9" s="317"/>
      <c r="AM9" s="316"/>
      <c r="AN9" s="290"/>
    </row>
    <row r="10" spans="2:40" ht="30" customHeight="1">
      <c r="B10" s="2" t="s">
        <v>42</v>
      </c>
      <c r="C10" s="316"/>
      <c r="D10" s="316"/>
      <c r="E10" s="316"/>
      <c r="F10" s="316"/>
      <c r="G10" s="316"/>
      <c r="H10" s="317"/>
      <c r="I10" s="317"/>
      <c r="J10" s="317"/>
      <c r="K10" s="316"/>
      <c r="L10" s="316"/>
      <c r="M10" s="316"/>
      <c r="N10" s="316"/>
      <c r="O10" s="316"/>
      <c r="P10" s="316"/>
      <c r="Q10" s="317"/>
      <c r="R10" s="316"/>
      <c r="S10" s="316"/>
      <c r="T10" s="316"/>
      <c r="U10" s="316"/>
      <c r="V10" s="316"/>
      <c r="W10" s="291"/>
      <c r="X10" s="316"/>
      <c r="Y10" s="316"/>
      <c r="Z10" s="316"/>
      <c r="AA10" s="316"/>
      <c r="AB10" s="316"/>
      <c r="AC10" s="317"/>
      <c r="AD10" s="317"/>
      <c r="AE10" s="317"/>
      <c r="AF10" s="316"/>
      <c r="AG10" s="316"/>
      <c r="AH10" s="316"/>
      <c r="AI10" s="316"/>
      <c r="AJ10" s="316"/>
      <c r="AK10" s="316"/>
      <c r="AL10" s="317"/>
      <c r="AM10" s="316"/>
      <c r="AN10" s="290"/>
    </row>
    <row r="11" spans="2:40" s="23" customFormat="1" ht="30" customHeight="1">
      <c r="B11" s="1" t="s">
        <v>28</v>
      </c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451" t="s">
        <v>31</v>
      </c>
      <c r="V11" s="451"/>
      <c r="W11" s="451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</row>
    <row r="12" spans="2:40" ht="30" customHeight="1" thickBot="1">
      <c r="B12" s="14" t="s">
        <v>29</v>
      </c>
      <c r="C12" s="452" t="str">
        <f>'2日目が7月20日,25日組合せ試合会場'!D15</f>
        <v>ＦＣ北条</v>
      </c>
      <c r="D12" s="453"/>
      <c r="E12" s="454"/>
      <c r="F12" s="455" t="str">
        <f>'2日目が7月20日,25日組合せ試合会場'!E15</f>
        <v>つくばｽﾎﾟｰﾂ</v>
      </c>
      <c r="G12" s="453"/>
      <c r="H12" s="454"/>
      <c r="I12" s="455" t="str">
        <f>'2日目が7月20日,25日組合せ試合会場'!F15</f>
        <v>竹園西・東FC</v>
      </c>
      <c r="J12" s="453"/>
      <c r="K12" s="453"/>
      <c r="L12" s="318" t="s">
        <v>2</v>
      </c>
      <c r="M12" s="319" t="s">
        <v>4</v>
      </c>
      <c r="N12" s="319" t="s">
        <v>3</v>
      </c>
      <c r="O12" s="319" t="s">
        <v>5</v>
      </c>
      <c r="P12" s="319" t="s">
        <v>6</v>
      </c>
      <c r="Q12" s="319" t="s">
        <v>7</v>
      </c>
      <c r="R12" s="320" t="s">
        <v>8</v>
      </c>
      <c r="S12" s="318" t="s">
        <v>9</v>
      </c>
      <c r="T12" s="321"/>
      <c r="U12" s="456" t="s">
        <v>129</v>
      </c>
      <c r="V12" s="457"/>
      <c r="W12" s="458"/>
      <c r="X12" s="453" t="str">
        <f>'2日目が7月20日,25日組合せ試合会場'!D16</f>
        <v>高崎SSS</v>
      </c>
      <c r="Y12" s="453"/>
      <c r="Z12" s="454"/>
      <c r="AA12" s="455" t="str">
        <f>'2日目が7月20日,25日組合せ試合会場'!E16</f>
        <v>桜ＦＣ</v>
      </c>
      <c r="AB12" s="453"/>
      <c r="AC12" s="454"/>
      <c r="AD12" s="455" t="str">
        <f>'2日目が7月20日,25日組合せ試合会場'!F16</f>
        <v>並木ＦＣ</v>
      </c>
      <c r="AE12" s="453"/>
      <c r="AF12" s="453"/>
      <c r="AG12" s="318" t="s">
        <v>2</v>
      </c>
      <c r="AH12" s="319" t="s">
        <v>4</v>
      </c>
      <c r="AI12" s="319" t="s">
        <v>3</v>
      </c>
      <c r="AJ12" s="319" t="s">
        <v>5</v>
      </c>
      <c r="AK12" s="319" t="s">
        <v>6</v>
      </c>
      <c r="AL12" s="319" t="s">
        <v>7</v>
      </c>
      <c r="AM12" s="320" t="s">
        <v>8</v>
      </c>
      <c r="AN12" s="292" t="s">
        <v>9</v>
      </c>
    </row>
    <row r="13" spans="2:40" ht="30" customHeight="1" thickTop="1">
      <c r="B13" s="65" t="str">
        <f>C12</f>
        <v>ＦＣ北条</v>
      </c>
      <c r="C13" s="435"/>
      <c r="D13" s="435"/>
      <c r="E13" s="436"/>
      <c r="F13" s="297">
        <f>'７月20日,25日大会２日目対戦表'!M5</f>
        <v>1</v>
      </c>
      <c r="G13" s="285" t="s">
        <v>15</v>
      </c>
      <c r="H13" s="298">
        <f>'７月20日,25日大会２日目対戦表'!O5</f>
        <v>3</v>
      </c>
      <c r="I13" s="285">
        <f>'７月20日,25日大会２日目対戦表'!M7</f>
        <v>0</v>
      </c>
      <c r="J13" s="285" t="s">
        <v>15</v>
      </c>
      <c r="K13" s="285">
        <f>'７月20日,25日大会２日目対戦表'!O7</f>
        <v>6</v>
      </c>
      <c r="L13" s="299">
        <f>IF($F13&gt;$H13,1,0)+IF($I13&gt;$K13,1,0)</f>
        <v>0</v>
      </c>
      <c r="M13" s="300">
        <f>IF($F13=$H13,1,0)+IF($I13=$K13,1,0)</f>
        <v>0</v>
      </c>
      <c r="N13" s="298">
        <f>IF($F13&lt;$H13,1,0)+IF($I13&lt;$K13,1,0)</f>
        <v>2</v>
      </c>
      <c r="O13" s="301">
        <f>L13*3+M13*1</f>
        <v>0</v>
      </c>
      <c r="P13" s="301">
        <f>F13+I13</f>
        <v>1</v>
      </c>
      <c r="Q13" s="301">
        <f>H13+K13</f>
        <v>9</v>
      </c>
      <c r="R13" s="302">
        <f>P13-Q13</f>
        <v>-8</v>
      </c>
      <c r="S13" s="349">
        <v>3</v>
      </c>
      <c r="T13" s="286"/>
      <c r="U13" s="437" t="str">
        <f>X12</f>
        <v>高崎SSS</v>
      </c>
      <c r="V13" s="438"/>
      <c r="W13" s="439"/>
      <c r="X13" s="440"/>
      <c r="Y13" s="440"/>
      <c r="Z13" s="441"/>
      <c r="AA13" s="303">
        <f>'７月20日,25日大会２日目対戦表'!M6</f>
        <v>1</v>
      </c>
      <c r="AB13" s="287" t="s">
        <v>15</v>
      </c>
      <c r="AC13" s="304">
        <f>'７月20日,25日大会２日目対戦表'!O6</f>
        <v>2</v>
      </c>
      <c r="AD13" s="287">
        <f>'７月20日,25日大会２日目対戦表'!M8</f>
        <v>0</v>
      </c>
      <c r="AE13" s="287" t="s">
        <v>15</v>
      </c>
      <c r="AF13" s="287">
        <f>'７月20日,25日大会２日目対戦表'!O8</f>
        <v>2</v>
      </c>
      <c r="AG13" s="305">
        <f>IF($AA13&gt;$AC13,1,0)+IF($AD13&gt;$AF13,1,0)</f>
        <v>0</v>
      </c>
      <c r="AH13" s="306">
        <f>IF($AA13=$AC13,1,0)+IF($AD13=$AF13,1,0)</f>
        <v>0</v>
      </c>
      <c r="AI13" s="304">
        <f>IF($AA13&lt;$AC13,1,0)+IF($AD13&lt;$AF13,1,0)</f>
        <v>2</v>
      </c>
      <c r="AJ13" s="307">
        <f>AG13*3+AH13*1</f>
        <v>0</v>
      </c>
      <c r="AK13" s="307">
        <f>AA13+AD13</f>
        <v>1</v>
      </c>
      <c r="AL13" s="307">
        <f>AC13+AF13</f>
        <v>4</v>
      </c>
      <c r="AM13" s="302">
        <f>AK13-AL13</f>
        <v>-3</v>
      </c>
      <c r="AN13" s="351">
        <v>3</v>
      </c>
    </row>
    <row r="14" spans="2:40" ht="30" customHeight="1">
      <c r="B14" s="13" t="str">
        <f>F12</f>
        <v>つくばｽﾎﾟｰﾂ</v>
      </c>
      <c r="C14" s="288">
        <f>'７月20日,25日大会２日目対戦表'!O5</f>
        <v>3</v>
      </c>
      <c r="D14" s="288" t="s">
        <v>15</v>
      </c>
      <c r="E14" s="308">
        <f>'７月20日,25日大会２日目対戦表'!M5</f>
        <v>1</v>
      </c>
      <c r="F14" s="442"/>
      <c r="G14" s="443"/>
      <c r="H14" s="444"/>
      <c r="I14" s="288">
        <f>'７月20日,25日大会２日目対戦表'!M9</f>
        <v>0</v>
      </c>
      <c r="J14" s="288" t="s">
        <v>15</v>
      </c>
      <c r="K14" s="288">
        <f>'７月20日,25日大会２日目対戦表'!O9</f>
        <v>7</v>
      </c>
      <c r="L14" s="309">
        <f>IF($C14&gt;$E14,1,0)+IF($I14&gt;$K14,1,0)</f>
        <v>1</v>
      </c>
      <c r="M14" s="310">
        <f>IF($C14=$E14,1,0)+IF($I14=$K14,1,0)</f>
        <v>0</v>
      </c>
      <c r="N14" s="308">
        <f>IF($C14&lt;$E14,1,0)+IF($I14&lt;$K14,1,0)</f>
        <v>1</v>
      </c>
      <c r="O14" s="301">
        <f>L14*3+M14*1</f>
        <v>3</v>
      </c>
      <c r="P14" s="310">
        <f>C14+I14</f>
        <v>3</v>
      </c>
      <c r="Q14" s="310">
        <f>E14+K14</f>
        <v>8</v>
      </c>
      <c r="R14" s="302">
        <f>P14-Q14</f>
        <v>-5</v>
      </c>
      <c r="S14" s="350">
        <v>2</v>
      </c>
      <c r="T14" s="286"/>
      <c r="U14" s="445" t="str">
        <f>AA12</f>
        <v>桜ＦＣ</v>
      </c>
      <c r="V14" s="446"/>
      <c r="W14" s="447"/>
      <c r="X14" s="289">
        <f>'７月20日,25日大会２日目対戦表'!O6</f>
        <v>2</v>
      </c>
      <c r="Y14" s="289" t="s">
        <v>15</v>
      </c>
      <c r="Z14" s="311">
        <f>'７月20日,25日大会２日目対戦表'!M6</f>
        <v>1</v>
      </c>
      <c r="AA14" s="448"/>
      <c r="AB14" s="449"/>
      <c r="AC14" s="450"/>
      <c r="AD14" s="289">
        <f>'７月20日,25日大会２日目対戦表'!M10</f>
        <v>4</v>
      </c>
      <c r="AE14" s="289" t="s">
        <v>15</v>
      </c>
      <c r="AF14" s="289">
        <f>'７月20日,25日大会２日目対戦表'!O10</f>
        <v>0</v>
      </c>
      <c r="AG14" s="312">
        <f>IF($X14&gt;$Z14,1,0)+IF($AD14&gt;$AF14,1,0)</f>
        <v>2</v>
      </c>
      <c r="AH14" s="313">
        <f>IF($X14=$Z14,1,0)+IF($AD14=$AF14,1,0)</f>
        <v>0</v>
      </c>
      <c r="AI14" s="311">
        <f>IF($X14&lt;$Z14,1,0)+IF($AD14&lt;$AF14,1,0)</f>
        <v>0</v>
      </c>
      <c r="AJ14" s="307">
        <f>AG14*3+AH14*1</f>
        <v>6</v>
      </c>
      <c r="AK14" s="313">
        <f>X14+AD14</f>
        <v>6</v>
      </c>
      <c r="AL14" s="313">
        <f>Z14+AF14</f>
        <v>1</v>
      </c>
      <c r="AM14" s="302">
        <f>AK14-AL14</f>
        <v>5</v>
      </c>
      <c r="AN14" s="352">
        <v>1</v>
      </c>
    </row>
    <row r="15" spans="2:40" ht="30" customHeight="1">
      <c r="B15" s="13" t="str">
        <f>I12</f>
        <v>竹園西・東FC</v>
      </c>
      <c r="C15" s="288">
        <f>'７月20日,25日大会２日目対戦表'!O7</f>
        <v>6</v>
      </c>
      <c r="D15" s="288" t="s">
        <v>15</v>
      </c>
      <c r="E15" s="308">
        <f>'７月20日,25日大会２日目対戦表'!M7</f>
        <v>0</v>
      </c>
      <c r="F15" s="314">
        <f>'７月20日,25日大会２日目対戦表'!O9</f>
        <v>7</v>
      </c>
      <c r="G15" s="288" t="s">
        <v>15</v>
      </c>
      <c r="H15" s="308">
        <f>'７月20日,25日大会２日目対戦表'!M9</f>
        <v>0</v>
      </c>
      <c r="I15" s="442"/>
      <c r="J15" s="443"/>
      <c r="K15" s="443"/>
      <c r="L15" s="309">
        <f>IF($C15&gt;$E15,1,0)+IF($F15&gt;$H15,1,0)</f>
        <v>2</v>
      </c>
      <c r="M15" s="310">
        <f>IF($C15=$E15,1,0)+IF($F15=$H15,1,0)</f>
        <v>0</v>
      </c>
      <c r="N15" s="308">
        <f>IF($C15&lt;$E15,1,0)+IF($F15&lt;$H15,1,0)</f>
        <v>0</v>
      </c>
      <c r="O15" s="301">
        <f>L15*3+M15*1</f>
        <v>6</v>
      </c>
      <c r="P15" s="310">
        <f>C15+F15</f>
        <v>13</v>
      </c>
      <c r="Q15" s="310">
        <f>E15+H15</f>
        <v>0</v>
      </c>
      <c r="R15" s="302">
        <f>P15-Q15</f>
        <v>13</v>
      </c>
      <c r="S15" s="350">
        <v>1</v>
      </c>
      <c r="T15" s="286"/>
      <c r="U15" s="445" t="str">
        <f>AD12</f>
        <v>並木ＦＣ</v>
      </c>
      <c r="V15" s="446"/>
      <c r="W15" s="447"/>
      <c r="X15" s="289">
        <f>'７月20日,25日大会２日目対戦表'!O8</f>
        <v>2</v>
      </c>
      <c r="Y15" s="289" t="s">
        <v>15</v>
      </c>
      <c r="Z15" s="311">
        <f>'７月20日,25日大会２日目対戦表'!M8</f>
        <v>0</v>
      </c>
      <c r="AA15" s="315">
        <f>'７月20日,25日大会２日目対戦表'!O10</f>
        <v>0</v>
      </c>
      <c r="AB15" s="289" t="s">
        <v>15</v>
      </c>
      <c r="AC15" s="311">
        <f>'７月20日,25日大会２日目対戦表'!M10</f>
        <v>4</v>
      </c>
      <c r="AD15" s="448"/>
      <c r="AE15" s="449"/>
      <c r="AF15" s="449"/>
      <c r="AG15" s="312">
        <f>IF($X15&gt;$Z15,1,0)+IF($AA15&gt;$AC15,1,0)</f>
        <v>1</v>
      </c>
      <c r="AH15" s="313">
        <f>IF($X15=$Z15,1,0)+IF($AA15=$AC15,1,0)</f>
        <v>0</v>
      </c>
      <c r="AI15" s="311">
        <f>IF($X15&lt;$Z15,1,0)+IF($AA15&lt;$AC15,1,0)</f>
        <v>1</v>
      </c>
      <c r="AJ15" s="307">
        <f>AG15*3+AH15*1</f>
        <v>3</v>
      </c>
      <c r="AK15" s="313">
        <f>X15+AA15</f>
        <v>2</v>
      </c>
      <c r="AL15" s="313">
        <f>Z15+AC15</f>
        <v>4</v>
      </c>
      <c r="AM15" s="302">
        <f>AK15-AL15</f>
        <v>-2</v>
      </c>
      <c r="AN15" s="352">
        <v>2</v>
      </c>
    </row>
    <row r="16" spans="1:40" ht="11.25" customHeight="1">
      <c r="A16" s="356" t="s">
        <v>141</v>
      </c>
      <c r="B16" s="2"/>
      <c r="C16" s="316"/>
      <c r="D16" s="316"/>
      <c r="E16" s="316"/>
      <c r="F16" s="316"/>
      <c r="G16" s="316"/>
      <c r="H16" s="317"/>
      <c r="I16" s="317"/>
      <c r="J16" s="317"/>
      <c r="K16" s="316"/>
      <c r="L16" s="316"/>
      <c r="M16" s="316"/>
      <c r="N16" s="316"/>
      <c r="O16" s="316"/>
      <c r="P16" s="316"/>
      <c r="Q16" s="317"/>
      <c r="R16" s="316"/>
      <c r="S16" s="316"/>
      <c r="T16" s="316"/>
      <c r="U16" s="316"/>
      <c r="V16" s="316"/>
      <c r="W16" s="291"/>
      <c r="X16" s="316"/>
      <c r="Y16" s="316"/>
      <c r="Z16" s="316"/>
      <c r="AA16" s="316"/>
      <c r="AB16" s="316"/>
      <c r="AC16" s="317"/>
      <c r="AD16" s="317"/>
      <c r="AE16" s="317"/>
      <c r="AF16" s="316"/>
      <c r="AG16" s="316"/>
      <c r="AH16" s="316"/>
      <c r="AI16" s="316"/>
      <c r="AJ16" s="316"/>
      <c r="AK16" s="316"/>
      <c r="AL16" s="317"/>
      <c r="AM16" s="316"/>
      <c r="AN16" s="290"/>
    </row>
    <row r="17" spans="1:40" ht="30" customHeight="1">
      <c r="A17" s="356"/>
      <c r="B17" s="2" t="s">
        <v>147</v>
      </c>
      <c r="C17" s="316"/>
      <c r="D17" s="316"/>
      <c r="E17" s="316"/>
      <c r="F17" s="316"/>
      <c r="G17" s="316"/>
      <c r="H17" s="317"/>
      <c r="I17" s="317"/>
      <c r="J17" s="317"/>
      <c r="K17" s="316"/>
      <c r="L17" s="316"/>
      <c r="M17" s="316"/>
      <c r="N17" s="316"/>
      <c r="O17" s="316"/>
      <c r="P17" s="316"/>
      <c r="Q17" s="317"/>
      <c r="R17" s="316"/>
      <c r="S17" s="316"/>
      <c r="T17" s="316"/>
      <c r="U17" s="316"/>
      <c r="V17" s="316"/>
      <c r="W17" s="291"/>
      <c r="X17" s="316"/>
      <c r="Y17" s="316"/>
      <c r="Z17" s="316"/>
      <c r="AA17" s="316"/>
      <c r="AB17" s="316"/>
      <c r="AC17" s="317"/>
      <c r="AD17" s="317"/>
      <c r="AE17" s="317"/>
      <c r="AF17" s="316"/>
      <c r="AG17" s="316"/>
      <c r="AH17" s="316"/>
      <c r="AI17" s="316"/>
      <c r="AJ17" s="316"/>
      <c r="AK17" s="316"/>
      <c r="AL17" s="317"/>
      <c r="AM17" s="316"/>
      <c r="AN17" s="290"/>
    </row>
    <row r="18" spans="1:40" s="23" customFormat="1" ht="30" customHeight="1">
      <c r="A18" s="356"/>
      <c r="B18" s="1" t="s">
        <v>71</v>
      </c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459"/>
      <c r="V18" s="459"/>
      <c r="W18" s="459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</row>
    <row r="19" spans="2:40" ht="30" customHeight="1" thickBot="1">
      <c r="B19" s="14" t="s">
        <v>130</v>
      </c>
      <c r="C19" s="453" t="str">
        <f>'2日目が7月20日,25日組合せ試合会場'!D17</f>
        <v>茎崎ﾌﾞﾚｲｽﾞFC</v>
      </c>
      <c r="D19" s="453"/>
      <c r="E19" s="454"/>
      <c r="F19" s="455" t="str">
        <f>'2日目が7月20日,25日組合せ試合会場'!E17</f>
        <v>二の宮ＦＣ</v>
      </c>
      <c r="G19" s="453"/>
      <c r="H19" s="454"/>
      <c r="I19" s="455" t="str">
        <f>'2日目が7月20日,25日組合せ試合会場'!F17</f>
        <v>FC大穂ﾊﾟﾙｾﾝﾃ</v>
      </c>
      <c r="J19" s="453"/>
      <c r="K19" s="454"/>
      <c r="L19" s="457" t="str">
        <f>'2日目が7月20日,25日組合せ試合会場'!G17</f>
        <v>大穂東ＳＣ</v>
      </c>
      <c r="M19" s="457"/>
      <c r="N19" s="457"/>
      <c r="O19" s="318" t="s">
        <v>2</v>
      </c>
      <c r="P19" s="319" t="s">
        <v>4</v>
      </c>
      <c r="Q19" s="319" t="s">
        <v>3</v>
      </c>
      <c r="R19" s="319" t="s">
        <v>5</v>
      </c>
      <c r="S19" s="322" t="s">
        <v>6</v>
      </c>
      <c r="T19" s="319" t="s">
        <v>7</v>
      </c>
      <c r="U19" s="323" t="s">
        <v>8</v>
      </c>
      <c r="V19" s="322" t="s">
        <v>9</v>
      </c>
      <c r="W19" s="324"/>
      <c r="X19" s="460"/>
      <c r="Y19" s="460"/>
      <c r="Z19" s="460"/>
      <c r="AA19" s="460"/>
      <c r="AB19" s="460"/>
      <c r="AC19" s="460"/>
      <c r="AD19" s="460"/>
      <c r="AE19" s="460"/>
      <c r="AF19" s="460"/>
      <c r="AG19" s="325"/>
      <c r="AH19" s="325"/>
      <c r="AI19" s="325"/>
      <c r="AJ19" s="325"/>
      <c r="AK19" s="325"/>
      <c r="AL19" s="325"/>
      <c r="AM19" s="326"/>
      <c r="AN19" s="293"/>
    </row>
    <row r="20" spans="2:40" ht="30" customHeight="1" thickTop="1">
      <c r="B20" s="65" t="str">
        <f>C19</f>
        <v>茎崎ﾌﾞﾚｲｽﾞFC</v>
      </c>
      <c r="C20" s="435"/>
      <c r="D20" s="435"/>
      <c r="E20" s="436"/>
      <c r="F20" s="297">
        <f>'７月20日,25日大会２日目対戦表'!D17</f>
        <v>1</v>
      </c>
      <c r="G20" s="285" t="s">
        <v>15</v>
      </c>
      <c r="H20" s="298">
        <f>'７月20日,25日大会２日目対戦表'!F17</f>
        <v>5</v>
      </c>
      <c r="I20" s="297">
        <f>'７月20日,25日大会２日目対戦表'!D21</f>
        <v>9</v>
      </c>
      <c r="J20" s="285" t="s">
        <v>15</v>
      </c>
      <c r="K20" s="298">
        <f>'７月20日,25日大会２日目対戦表'!F21</f>
        <v>2</v>
      </c>
      <c r="L20" s="327">
        <f>'７月20日,25日大会２日目対戦表'!D19</f>
        <v>12</v>
      </c>
      <c r="M20" s="288" t="s">
        <v>15</v>
      </c>
      <c r="N20" s="285">
        <f>'７月20日,25日大会２日目対戦表'!F19</f>
        <v>0</v>
      </c>
      <c r="O20" s="299">
        <f>IF($F20&gt;$H20,1,0)+IF($I20&gt;$K20,1,0)+IF($L20&gt;$N20,1,0)</f>
        <v>2</v>
      </c>
      <c r="P20" s="300">
        <f>IF($F20=$H20,1,0)+IF($I20=$K20,1,0)+IF($L20=$N20,1,0)</f>
        <v>0</v>
      </c>
      <c r="Q20" s="298">
        <f>IF($F20&lt;$H20,1,0)+IF($I20&lt;$K20,1,0)+IF($L20&lt;$N20,1,0)</f>
        <v>1</v>
      </c>
      <c r="R20" s="301">
        <f>O20*3+P20*1</f>
        <v>6</v>
      </c>
      <c r="S20" s="298">
        <f>F20+I20+L20</f>
        <v>22</v>
      </c>
      <c r="T20" s="301">
        <f>H20+K20+N20</f>
        <v>7</v>
      </c>
      <c r="U20" s="328">
        <f>S20-T20</f>
        <v>15</v>
      </c>
      <c r="V20" s="304">
        <v>2</v>
      </c>
      <c r="W20" s="329"/>
      <c r="X20" s="461"/>
      <c r="Y20" s="461"/>
      <c r="Z20" s="461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</row>
    <row r="21" spans="2:40" ht="30" customHeight="1">
      <c r="B21" s="13" t="str">
        <f>F19</f>
        <v>二の宮ＦＣ</v>
      </c>
      <c r="C21" s="288">
        <f>'７月20日,25日大会２日目対戦表'!F17</f>
        <v>5</v>
      </c>
      <c r="D21" s="288" t="s">
        <v>15</v>
      </c>
      <c r="E21" s="308">
        <f>'７月20日,25日大会２日目対戦表'!D17</f>
        <v>1</v>
      </c>
      <c r="F21" s="442"/>
      <c r="G21" s="443"/>
      <c r="H21" s="444"/>
      <c r="I21" s="314">
        <f>'７月20日,25日大会２日目対戦表'!D20</f>
        <v>7</v>
      </c>
      <c r="J21" s="288" t="s">
        <v>15</v>
      </c>
      <c r="K21" s="308">
        <f>'７月20日,25日大会２日目対戦表'!F20</f>
        <v>0</v>
      </c>
      <c r="L21" s="314">
        <f>'７月20日,25日大会２日目対戦表'!D22</f>
        <v>8</v>
      </c>
      <c r="M21" s="288" t="s">
        <v>15</v>
      </c>
      <c r="N21" s="288">
        <f>'７月20日,25日大会２日目対戦表'!F22</f>
        <v>0</v>
      </c>
      <c r="O21" s="309">
        <f>IF($C21&gt;$E21,1,0)+IF($I21&gt;$K21,1,0)+IF($L21&gt;$N21,1,0)</f>
        <v>3</v>
      </c>
      <c r="P21" s="310">
        <f>IF($C21=$E21,1,0)+IF($I21=$K21,1,0)+IF($L21=$N21,1,0)</f>
        <v>0</v>
      </c>
      <c r="Q21" s="308">
        <f>IF($C21&lt;$E21,1,0)+IF($I21&lt;$K21,1,0)+IF($L21&lt;$N21,1,0)</f>
        <v>0</v>
      </c>
      <c r="R21" s="301">
        <f>O21*3+P21*1</f>
        <v>9</v>
      </c>
      <c r="S21" s="308">
        <f>C21+I21+L21</f>
        <v>20</v>
      </c>
      <c r="T21" s="310">
        <f>E21+K21+N21</f>
        <v>1</v>
      </c>
      <c r="U21" s="328">
        <f>S21-T21</f>
        <v>19</v>
      </c>
      <c r="V21" s="311">
        <v>1</v>
      </c>
      <c r="W21" s="329"/>
      <c r="X21" s="294"/>
      <c r="Y21" s="294"/>
      <c r="Z21" s="294"/>
      <c r="AA21" s="461"/>
      <c r="AB21" s="461"/>
      <c r="AC21" s="461"/>
      <c r="AD21" s="294"/>
      <c r="AE21" s="294"/>
      <c r="AF21" s="294"/>
      <c r="AG21" s="294"/>
      <c r="AH21" s="294"/>
      <c r="AI21" s="294"/>
      <c r="AJ21" s="294"/>
      <c r="AK21" s="294"/>
      <c r="AL21" s="294"/>
      <c r="AM21" s="295"/>
      <c r="AN21" s="294"/>
    </row>
    <row r="22" spans="2:40" ht="30" customHeight="1">
      <c r="B22" s="13" t="str">
        <f>I19</f>
        <v>FC大穂ﾊﾟﾙｾﾝﾃ</v>
      </c>
      <c r="C22" s="288">
        <f>'７月20日,25日大会２日目対戦表'!F21</f>
        <v>2</v>
      </c>
      <c r="D22" s="288" t="s">
        <v>15</v>
      </c>
      <c r="E22" s="308">
        <f>'７月20日,25日大会２日目対戦表'!D21</f>
        <v>9</v>
      </c>
      <c r="F22" s="314">
        <f>'７月20日,25日大会２日目対戦表'!F20</f>
        <v>0</v>
      </c>
      <c r="G22" s="288" t="s">
        <v>15</v>
      </c>
      <c r="H22" s="308">
        <f>'７月20日,25日大会２日目対戦表'!D20</f>
        <v>7</v>
      </c>
      <c r="I22" s="442"/>
      <c r="J22" s="443"/>
      <c r="K22" s="444"/>
      <c r="L22" s="314">
        <f>'７月20日,25日大会２日目対戦表'!D18</f>
        <v>3</v>
      </c>
      <c r="M22" s="288" t="s">
        <v>15</v>
      </c>
      <c r="N22" s="288">
        <f>'７月20日,25日大会２日目対戦表'!F18</f>
        <v>0</v>
      </c>
      <c r="O22" s="309">
        <f>IF($C22&gt;$E22,1,0)+IF($F22&gt;$H22,1,0)+IF($L22&gt;$N22,1,0)</f>
        <v>1</v>
      </c>
      <c r="P22" s="310">
        <f>IF($C22=$E22,1,0)+IF($F22=$H22,1,0)+IF($L22=$N22,1,0)</f>
        <v>0</v>
      </c>
      <c r="Q22" s="308">
        <f>IF($C22&lt;$E22,1,0)+IF($F22&lt;$H22,1,0)+IF($L22&lt;$N22,1,0)</f>
        <v>2</v>
      </c>
      <c r="R22" s="301">
        <f>O22*3+P22*1</f>
        <v>3</v>
      </c>
      <c r="S22" s="308">
        <f>C22+F22+L22</f>
        <v>5</v>
      </c>
      <c r="T22" s="310">
        <f>E22+H22+N22</f>
        <v>16</v>
      </c>
      <c r="U22" s="328">
        <f>S22-T22</f>
        <v>-11</v>
      </c>
      <c r="V22" s="311">
        <v>3</v>
      </c>
      <c r="W22" s="326"/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  <c r="AK22" s="294"/>
      <c r="AL22" s="294"/>
      <c r="AM22" s="295"/>
      <c r="AN22" s="294"/>
    </row>
    <row r="23" spans="2:40" ht="30" customHeight="1">
      <c r="B23" s="13" t="str">
        <f>L19</f>
        <v>大穂東ＳＣ</v>
      </c>
      <c r="C23" s="288">
        <f>'７月20日,25日大会２日目対戦表'!F19</f>
        <v>0</v>
      </c>
      <c r="D23" s="288" t="s">
        <v>15</v>
      </c>
      <c r="E23" s="308">
        <f>'７月20日,25日大会２日目対戦表'!D19</f>
        <v>12</v>
      </c>
      <c r="F23" s="314">
        <f>'７月20日,25日大会２日目対戦表'!F22</f>
        <v>0</v>
      </c>
      <c r="G23" s="288" t="s">
        <v>15</v>
      </c>
      <c r="H23" s="308">
        <f>'７月20日,25日大会２日目対戦表'!D22</f>
        <v>8</v>
      </c>
      <c r="I23" s="314">
        <f>'７月20日,25日大会２日目対戦表'!F18</f>
        <v>0</v>
      </c>
      <c r="J23" s="288" t="s">
        <v>15</v>
      </c>
      <c r="K23" s="308">
        <f>'７月20日,25日大会２日目対戦表'!D18</f>
        <v>3</v>
      </c>
      <c r="L23" s="442"/>
      <c r="M23" s="443"/>
      <c r="N23" s="443"/>
      <c r="O23" s="309">
        <f>IF($C23&gt;$E23,1,0)+IF($F23&gt;$H23,1,0)+IF($I23&gt;$K23,1,0)</f>
        <v>0</v>
      </c>
      <c r="P23" s="310">
        <f>IF($C23=$E23,1,0)+IF($F23=$H23,1,0)+IF($I23=$K23,1,0)</f>
        <v>0</v>
      </c>
      <c r="Q23" s="308">
        <f>IF($C23&lt;$E23,1,0)+IF($F23&lt;$H23,1,0)+IF($I23&lt;$K23,1,0)</f>
        <v>3</v>
      </c>
      <c r="R23" s="301">
        <f>O23*3+P23*1</f>
        <v>0</v>
      </c>
      <c r="S23" s="308">
        <f>C23+F23+I23</f>
        <v>0</v>
      </c>
      <c r="T23" s="310">
        <f>E23+H23+K23</f>
        <v>23</v>
      </c>
      <c r="U23" s="328">
        <f>S23-T23</f>
        <v>-23</v>
      </c>
      <c r="V23" s="311">
        <v>4</v>
      </c>
      <c r="W23" s="329"/>
      <c r="X23" s="294"/>
      <c r="Y23" s="294"/>
      <c r="Z23" s="294"/>
      <c r="AA23" s="294"/>
      <c r="AB23" s="294"/>
      <c r="AC23" s="294"/>
      <c r="AD23" s="461"/>
      <c r="AE23" s="461"/>
      <c r="AF23" s="461"/>
      <c r="AG23" s="294"/>
      <c r="AH23" s="294"/>
      <c r="AI23" s="294"/>
      <c r="AJ23" s="294"/>
      <c r="AK23" s="294"/>
      <c r="AL23" s="294"/>
      <c r="AM23" s="295"/>
      <c r="AN23" s="294"/>
    </row>
    <row r="24" spans="2:40" ht="13.5" customHeight="1">
      <c r="B24" s="2"/>
      <c r="C24" s="316"/>
      <c r="D24" s="316"/>
      <c r="E24" s="316"/>
      <c r="F24" s="316" t="s">
        <v>59</v>
      </c>
      <c r="G24" s="316"/>
      <c r="H24" s="317"/>
      <c r="I24" s="317"/>
      <c r="J24" s="317"/>
      <c r="K24" s="316"/>
      <c r="L24" s="316"/>
      <c r="M24" s="316"/>
      <c r="N24" s="316"/>
      <c r="O24" s="316"/>
      <c r="P24" s="316"/>
      <c r="Q24" s="296"/>
      <c r="R24" s="316"/>
      <c r="S24" s="316"/>
      <c r="T24" s="316"/>
      <c r="U24" s="316"/>
      <c r="V24" s="316"/>
      <c r="W24" s="291"/>
      <c r="X24" s="316"/>
      <c r="Y24" s="316"/>
      <c r="Z24" s="316"/>
      <c r="AA24" s="316"/>
      <c r="AB24" s="316"/>
      <c r="AC24" s="317"/>
      <c r="AD24" s="317"/>
      <c r="AE24" s="317"/>
      <c r="AF24" s="316"/>
      <c r="AG24" s="316"/>
      <c r="AH24" s="316"/>
      <c r="AI24" s="316"/>
      <c r="AJ24" s="316"/>
      <c r="AK24" s="316"/>
      <c r="AL24" s="317"/>
      <c r="AM24" s="316"/>
      <c r="AN24" s="290"/>
    </row>
    <row r="25" spans="2:40" ht="30" customHeight="1">
      <c r="B25" s="2" t="s">
        <v>146</v>
      </c>
      <c r="C25" s="316"/>
      <c r="D25" s="316"/>
      <c r="E25" s="316"/>
      <c r="F25" s="316"/>
      <c r="G25" s="316"/>
      <c r="H25" s="317"/>
      <c r="I25" s="317"/>
      <c r="J25" s="317"/>
      <c r="K25" s="316"/>
      <c r="L25" s="316"/>
      <c r="M25" s="316"/>
      <c r="N25" s="316"/>
      <c r="O25" s="316"/>
      <c r="P25" s="316"/>
      <c r="Q25" s="317"/>
      <c r="R25" s="316"/>
      <c r="S25" s="316"/>
      <c r="T25" s="316"/>
      <c r="U25" s="316"/>
      <c r="V25" s="316"/>
      <c r="W25" s="291"/>
      <c r="X25" s="316"/>
      <c r="Y25" s="316"/>
      <c r="Z25" s="316"/>
      <c r="AA25" s="316"/>
      <c r="AB25" s="316"/>
      <c r="AC25" s="317"/>
      <c r="AD25" s="317"/>
      <c r="AE25" s="317"/>
      <c r="AF25" s="316"/>
      <c r="AG25" s="316"/>
      <c r="AH25" s="316"/>
      <c r="AI25" s="316"/>
      <c r="AJ25" s="316"/>
      <c r="AK25" s="316"/>
      <c r="AL25" s="317"/>
      <c r="AM25" s="316"/>
      <c r="AN25" s="290"/>
    </row>
    <row r="26" spans="1:40" s="23" customFormat="1" ht="30" customHeight="1">
      <c r="A26"/>
      <c r="B26" s="1" t="s">
        <v>72</v>
      </c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459"/>
      <c r="V26" s="459"/>
      <c r="W26" s="459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</row>
    <row r="27" spans="2:40" ht="30" customHeight="1" thickBot="1">
      <c r="B27" s="14" t="s">
        <v>131</v>
      </c>
      <c r="C27" s="453" t="str">
        <f>'2日目が7月20日,25日組合せ試合会場'!D18</f>
        <v>東光台ＳＣ</v>
      </c>
      <c r="D27" s="453"/>
      <c r="E27" s="454"/>
      <c r="F27" s="455" t="str">
        <f>'2日目が7月20日,25日組合せ試合会場'!E18</f>
        <v>つくばJr.FC</v>
      </c>
      <c r="G27" s="453"/>
      <c r="H27" s="454"/>
      <c r="I27" s="455" t="str">
        <f>'2日目が7月20日,25日組合せ試合会場'!F18</f>
        <v>手代木SC・B</v>
      </c>
      <c r="J27" s="453"/>
      <c r="K27" s="454"/>
      <c r="L27" s="457" t="str">
        <f>'2日目が7月20日,25日組合せ試合会場'!G18</f>
        <v>谷田部ＦＣ</v>
      </c>
      <c r="M27" s="457"/>
      <c r="N27" s="457"/>
      <c r="O27" s="318" t="s">
        <v>2</v>
      </c>
      <c r="P27" s="319" t="s">
        <v>4</v>
      </c>
      <c r="Q27" s="319" t="s">
        <v>3</v>
      </c>
      <c r="R27" s="319" t="s">
        <v>5</v>
      </c>
      <c r="S27" s="322" t="s">
        <v>6</v>
      </c>
      <c r="T27" s="319" t="s">
        <v>7</v>
      </c>
      <c r="U27" s="323" t="s">
        <v>8</v>
      </c>
      <c r="V27" s="322" t="s">
        <v>9</v>
      </c>
      <c r="W27" s="324"/>
      <c r="X27" s="460"/>
      <c r="Y27" s="460"/>
      <c r="Z27" s="460"/>
      <c r="AA27" s="460"/>
      <c r="AB27" s="460"/>
      <c r="AC27" s="460"/>
      <c r="AD27" s="460"/>
      <c r="AE27" s="460"/>
      <c r="AF27" s="460"/>
      <c r="AG27" s="325"/>
      <c r="AH27" s="325"/>
      <c r="AI27" s="325"/>
      <c r="AJ27" s="325"/>
      <c r="AK27" s="325"/>
      <c r="AL27" s="325"/>
      <c r="AM27" s="326"/>
      <c r="AN27" s="293"/>
    </row>
    <row r="28" spans="2:40" ht="30" customHeight="1" thickTop="1">
      <c r="B28" s="65" t="str">
        <f>C27</f>
        <v>東光台ＳＣ</v>
      </c>
      <c r="C28" s="435"/>
      <c r="D28" s="435"/>
      <c r="E28" s="436"/>
      <c r="F28" s="297">
        <f>'７月20日,25日大会２日目対戦表'!M17</f>
        <v>4</v>
      </c>
      <c r="G28" s="285" t="s">
        <v>132</v>
      </c>
      <c r="H28" s="298">
        <f>'７月20日,25日大会２日目対戦表'!O17</f>
        <v>1</v>
      </c>
      <c r="I28" s="297">
        <f>'７月20日,25日大会２日目対戦表'!M21</f>
        <v>10</v>
      </c>
      <c r="J28" s="285" t="s">
        <v>132</v>
      </c>
      <c r="K28" s="298">
        <f>'７月20日,25日大会２日目対戦表'!O21</f>
        <v>1</v>
      </c>
      <c r="L28" s="327">
        <f>'７月20日,25日大会２日目対戦表'!M19</f>
        <v>3</v>
      </c>
      <c r="M28" s="288" t="s">
        <v>132</v>
      </c>
      <c r="N28" s="285">
        <f>'７月20日,25日大会２日目対戦表'!O19</f>
        <v>0</v>
      </c>
      <c r="O28" s="299">
        <f>IF($F28&gt;$H28,1,0)+IF($I28&gt;$K28,1,0)+IF($L28&gt;$N28,1,0)</f>
        <v>3</v>
      </c>
      <c r="P28" s="300">
        <f>IF($F28=$H28,1,0)+IF($I28=$K28,1,0)+IF($L28=$N28,1,0)</f>
        <v>0</v>
      </c>
      <c r="Q28" s="298">
        <f>IF($F28&lt;$H28,1,0)+IF($I28&lt;$K28,1,0)+IF($L28&lt;$N28,1,0)</f>
        <v>0</v>
      </c>
      <c r="R28" s="301">
        <f>O28*3+P28*1</f>
        <v>9</v>
      </c>
      <c r="S28" s="298">
        <f>F28+I28+L28</f>
        <v>17</v>
      </c>
      <c r="T28" s="301">
        <f>H28+K28+N28</f>
        <v>2</v>
      </c>
      <c r="U28" s="328">
        <f>S28-T28</f>
        <v>15</v>
      </c>
      <c r="V28" s="347">
        <v>1</v>
      </c>
      <c r="W28" s="329"/>
      <c r="X28" s="461"/>
      <c r="Y28" s="461"/>
      <c r="Z28" s="461"/>
      <c r="AA28" s="294"/>
      <c r="AB28" s="294"/>
      <c r="AC28" s="294"/>
      <c r="AD28" s="294"/>
      <c r="AE28" s="294"/>
      <c r="AF28" s="294"/>
      <c r="AG28" s="294"/>
      <c r="AH28" s="294"/>
      <c r="AI28" s="294"/>
      <c r="AJ28" s="294"/>
      <c r="AK28" s="294"/>
      <c r="AL28" s="294"/>
      <c r="AM28" s="294"/>
      <c r="AN28" s="294"/>
    </row>
    <row r="29" spans="2:40" ht="30" customHeight="1">
      <c r="B29" s="13" t="str">
        <f>F27</f>
        <v>つくばJr.FC</v>
      </c>
      <c r="C29" s="288">
        <f>'７月20日,25日大会２日目対戦表'!O17</f>
        <v>1</v>
      </c>
      <c r="D29" s="288" t="s">
        <v>133</v>
      </c>
      <c r="E29" s="308">
        <f>'７月20日,25日大会２日目対戦表'!M17</f>
        <v>4</v>
      </c>
      <c r="F29" s="442"/>
      <c r="G29" s="443"/>
      <c r="H29" s="444"/>
      <c r="I29" s="314">
        <f>'７月20日,25日大会２日目対戦表'!M20</f>
        <v>3</v>
      </c>
      <c r="J29" s="288" t="s">
        <v>133</v>
      </c>
      <c r="K29" s="308">
        <f>'７月20日,25日大会２日目対戦表'!O20</f>
        <v>1</v>
      </c>
      <c r="L29" s="314">
        <f>'７月20日,25日大会２日目対戦表'!M22</f>
        <v>11</v>
      </c>
      <c r="M29" s="288" t="s">
        <v>133</v>
      </c>
      <c r="N29" s="288">
        <f>'７月20日,25日大会２日目対戦表'!O22</f>
        <v>0</v>
      </c>
      <c r="O29" s="309">
        <f>IF($C29&gt;$E29,1,0)+IF($I29&gt;$K29,1,0)+IF($L29&gt;$N29,1,0)</f>
        <v>2</v>
      </c>
      <c r="P29" s="310">
        <f>IF($C29=$E29,1,0)+IF($I29=$K29,1,0)+IF($L29=$N29,1,0)</f>
        <v>0</v>
      </c>
      <c r="Q29" s="308">
        <f>IF($C29&lt;$E29,1,0)+IF($I29&lt;$K29,1,0)+IF($L29&lt;$N29,1,0)</f>
        <v>1</v>
      </c>
      <c r="R29" s="301">
        <f>O29*3+P29*1</f>
        <v>6</v>
      </c>
      <c r="S29" s="308">
        <f>C29+I29+L29</f>
        <v>15</v>
      </c>
      <c r="T29" s="310">
        <f>E29+K29+N29</f>
        <v>5</v>
      </c>
      <c r="U29" s="328">
        <f>S29-T29</f>
        <v>10</v>
      </c>
      <c r="V29" s="348">
        <v>2</v>
      </c>
      <c r="W29" s="329"/>
      <c r="X29" s="294"/>
      <c r="Y29" s="294"/>
      <c r="Z29" s="294"/>
      <c r="AA29" s="461"/>
      <c r="AB29" s="461"/>
      <c r="AC29" s="461"/>
      <c r="AD29" s="294"/>
      <c r="AE29" s="294"/>
      <c r="AF29" s="294"/>
      <c r="AG29" s="294"/>
      <c r="AH29" s="294"/>
      <c r="AI29" s="294"/>
      <c r="AJ29" s="294"/>
      <c r="AK29" s="294"/>
      <c r="AL29" s="294"/>
      <c r="AM29" s="295"/>
      <c r="AN29" s="294"/>
    </row>
    <row r="30" spans="2:40" ht="30" customHeight="1">
      <c r="B30" s="13" t="str">
        <f>I27</f>
        <v>手代木SC・B</v>
      </c>
      <c r="C30" s="288">
        <f>'７月20日,25日大会２日目対戦表'!O21</f>
        <v>1</v>
      </c>
      <c r="D30" s="288" t="s">
        <v>134</v>
      </c>
      <c r="E30" s="308">
        <f>'７月20日,25日大会２日目対戦表'!M21</f>
        <v>10</v>
      </c>
      <c r="F30" s="314">
        <f>'７月20日,25日大会２日目対戦表'!O20</f>
        <v>1</v>
      </c>
      <c r="G30" s="288" t="s">
        <v>134</v>
      </c>
      <c r="H30" s="308">
        <f>'７月20日,25日大会２日目対戦表'!M20</f>
        <v>3</v>
      </c>
      <c r="I30" s="442"/>
      <c r="J30" s="443"/>
      <c r="K30" s="444"/>
      <c r="L30" s="314">
        <f>'７月20日,25日大会２日目対戦表'!M18</f>
        <v>2</v>
      </c>
      <c r="M30" s="288" t="s">
        <v>134</v>
      </c>
      <c r="N30" s="288">
        <f>'７月20日,25日大会２日目対戦表'!O18</f>
        <v>0</v>
      </c>
      <c r="O30" s="309">
        <f>IF($C30&gt;$E30,1,0)+IF($F30&gt;$H30,1,0)+IF($L30&gt;$N30,1,0)</f>
        <v>1</v>
      </c>
      <c r="P30" s="310">
        <f>IF($C30=$E30,1,0)+IF($F30=$H30,1,0)+IF($L30=$N30,1,0)</f>
        <v>0</v>
      </c>
      <c r="Q30" s="308">
        <f>IF($C30&lt;$E30,1,0)+IF($F30&lt;$H30,1,0)+IF($L30&lt;$N30,1,0)</f>
        <v>2</v>
      </c>
      <c r="R30" s="301">
        <f>O30*3+P30*1</f>
        <v>3</v>
      </c>
      <c r="S30" s="308">
        <f>C30+F30+L30</f>
        <v>4</v>
      </c>
      <c r="T30" s="310">
        <f>E30+H30+N30</f>
        <v>13</v>
      </c>
      <c r="U30" s="328">
        <f>S30-T30</f>
        <v>-9</v>
      </c>
      <c r="V30" s="348">
        <v>3</v>
      </c>
      <c r="W30" s="326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294"/>
      <c r="AL30" s="294"/>
      <c r="AM30" s="295"/>
      <c r="AN30" s="294"/>
    </row>
    <row r="31" spans="2:40" ht="30" customHeight="1">
      <c r="B31" s="13" t="str">
        <f>L27</f>
        <v>谷田部ＦＣ</v>
      </c>
      <c r="C31" s="288">
        <f>'７月20日,25日大会２日目対戦表'!O19</f>
        <v>0</v>
      </c>
      <c r="D31" s="288" t="s">
        <v>135</v>
      </c>
      <c r="E31" s="308">
        <f>'７月20日,25日大会２日目対戦表'!M19</f>
        <v>3</v>
      </c>
      <c r="F31" s="314">
        <f>'７月20日,25日大会２日目対戦表'!O22</f>
        <v>0</v>
      </c>
      <c r="G31" s="288" t="s">
        <v>135</v>
      </c>
      <c r="H31" s="308">
        <f>'７月20日,25日大会２日目対戦表'!M22</f>
        <v>11</v>
      </c>
      <c r="I31" s="314">
        <f>'７月20日,25日大会２日目対戦表'!O18</f>
        <v>0</v>
      </c>
      <c r="J31" s="288" t="s">
        <v>135</v>
      </c>
      <c r="K31" s="308">
        <f>'７月20日,25日大会２日目対戦表'!M18</f>
        <v>2</v>
      </c>
      <c r="L31" s="442"/>
      <c r="M31" s="443"/>
      <c r="N31" s="443"/>
      <c r="O31" s="309">
        <f>IF($C31&gt;$E31,1,0)+IF($F31&gt;$H31,1,0)+IF($I31&gt;$K31,1,0)</f>
        <v>0</v>
      </c>
      <c r="P31" s="310">
        <f>IF($C31=$E31,1,0)+IF($F31=$H31,1,0)+IF($I31=$K31,1,0)</f>
        <v>0</v>
      </c>
      <c r="Q31" s="308">
        <f>IF($C31&lt;$E31,1,0)+IF($F31&lt;$H31,1,0)+IF($I31&lt;$K31,1,0)</f>
        <v>3</v>
      </c>
      <c r="R31" s="301">
        <f>O31*3+P31*1</f>
        <v>0</v>
      </c>
      <c r="S31" s="308">
        <f>C31+F31+I31</f>
        <v>0</v>
      </c>
      <c r="T31" s="310">
        <f>E31+H31+K31</f>
        <v>16</v>
      </c>
      <c r="U31" s="328">
        <f>S31-T31</f>
        <v>-16</v>
      </c>
      <c r="V31" s="348">
        <v>4</v>
      </c>
      <c r="W31" s="329"/>
      <c r="X31" s="294"/>
      <c r="Y31" s="294"/>
      <c r="Z31" s="294"/>
      <c r="AA31" s="294"/>
      <c r="AB31" s="294"/>
      <c r="AC31" s="294"/>
      <c r="AD31" s="461"/>
      <c r="AE31" s="461"/>
      <c r="AF31" s="461"/>
      <c r="AG31" s="294"/>
      <c r="AH31" s="294"/>
      <c r="AI31" s="294"/>
      <c r="AJ31" s="294"/>
      <c r="AK31" s="294"/>
      <c r="AL31" s="294"/>
      <c r="AM31" s="295"/>
      <c r="AN31" s="294"/>
    </row>
    <row r="32" spans="3:41" ht="13.5">
      <c r="C32" s="330"/>
      <c r="D32" s="330"/>
      <c r="E32" s="330"/>
      <c r="F32" s="330"/>
      <c r="G32" s="330"/>
      <c r="H32" s="331"/>
      <c r="I32" s="331"/>
      <c r="J32" s="331"/>
      <c r="K32" s="330"/>
      <c r="L32" s="330"/>
      <c r="M32" s="330"/>
      <c r="N32" s="330"/>
      <c r="O32" s="330"/>
      <c r="P32" s="330"/>
      <c r="Q32" s="331"/>
      <c r="R32" s="330"/>
      <c r="S32" s="330"/>
      <c r="T32" s="330"/>
      <c r="U32" s="332"/>
      <c r="V32" s="332"/>
      <c r="W32" s="332"/>
      <c r="X32" s="332"/>
      <c r="Y32" s="332"/>
      <c r="Z32" s="332"/>
      <c r="AA32" s="332"/>
      <c r="AB32" s="332"/>
      <c r="AC32" s="333"/>
      <c r="AD32" s="333"/>
      <c r="AE32" s="333"/>
      <c r="AF32" s="332"/>
      <c r="AG32" s="332"/>
      <c r="AH32" s="332"/>
      <c r="AI32" s="332"/>
      <c r="AJ32" s="332"/>
      <c r="AK32" s="332"/>
      <c r="AL32" s="333"/>
      <c r="AM32" s="332"/>
      <c r="AN32" s="3"/>
      <c r="AO32" s="23"/>
    </row>
  </sheetData>
  <sheetProtection/>
  <mergeCells count="65">
    <mergeCell ref="L31:N31"/>
    <mergeCell ref="AD31:AF31"/>
    <mergeCell ref="AD27:AF27"/>
    <mergeCell ref="C28:E28"/>
    <mergeCell ref="X28:Z28"/>
    <mergeCell ref="F29:H29"/>
    <mergeCell ref="AA29:AC29"/>
    <mergeCell ref="I30:K30"/>
    <mergeCell ref="I22:K22"/>
    <mergeCell ref="L23:N23"/>
    <mergeCell ref="AD23:AF23"/>
    <mergeCell ref="U26:W26"/>
    <mergeCell ref="C27:E27"/>
    <mergeCell ref="F27:H27"/>
    <mergeCell ref="I27:K27"/>
    <mergeCell ref="L27:N27"/>
    <mergeCell ref="X27:Z27"/>
    <mergeCell ref="AA27:AC27"/>
    <mergeCell ref="AA19:AC19"/>
    <mergeCell ref="AD19:AF19"/>
    <mergeCell ref="C20:E20"/>
    <mergeCell ref="X20:Z20"/>
    <mergeCell ref="F21:H21"/>
    <mergeCell ref="AA21:AC21"/>
    <mergeCell ref="I15:K15"/>
    <mergeCell ref="U15:W15"/>
    <mergeCell ref="AD15:AF15"/>
    <mergeCell ref="A16:A18"/>
    <mergeCell ref="U18:W18"/>
    <mergeCell ref="C19:E19"/>
    <mergeCell ref="F19:H19"/>
    <mergeCell ref="I19:K19"/>
    <mergeCell ref="L19:N19"/>
    <mergeCell ref="X19:Z19"/>
    <mergeCell ref="AD12:AF12"/>
    <mergeCell ref="C13:E13"/>
    <mergeCell ref="U13:W13"/>
    <mergeCell ref="X13:Z13"/>
    <mergeCell ref="F14:H14"/>
    <mergeCell ref="U14:W14"/>
    <mergeCell ref="AA14:AC14"/>
    <mergeCell ref="I8:K8"/>
    <mergeCell ref="U8:W8"/>
    <mergeCell ref="AD8:AF8"/>
    <mergeCell ref="U11:W11"/>
    <mergeCell ref="C12:E12"/>
    <mergeCell ref="F12:H12"/>
    <mergeCell ref="I12:K12"/>
    <mergeCell ref="U12:W12"/>
    <mergeCell ref="X12:Z12"/>
    <mergeCell ref="AA12:AC12"/>
    <mergeCell ref="AA5:AC5"/>
    <mergeCell ref="AD5:AF5"/>
    <mergeCell ref="C6:E6"/>
    <mergeCell ref="U6:W6"/>
    <mergeCell ref="X6:Z6"/>
    <mergeCell ref="F7:H7"/>
    <mergeCell ref="U7:W7"/>
    <mergeCell ref="AA7:AC7"/>
    <mergeCell ref="U4:W4"/>
    <mergeCell ref="C5:E5"/>
    <mergeCell ref="F5:H5"/>
    <mergeCell ref="I5:K5"/>
    <mergeCell ref="U5:W5"/>
    <mergeCell ref="X5:Z5"/>
  </mergeCells>
  <printOptions/>
  <pageMargins left="0.31496062992125984" right="0.35433070866141736" top="0.2755905511811024" bottom="0.1968503937007874" header="0.5118110236220472" footer="0.3937007874015748"/>
  <pageSetup fitToHeight="1" fitToWidth="1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">
      <selection activeCell="Q16" sqref="Q16"/>
    </sheetView>
  </sheetViews>
  <sheetFormatPr defaultColWidth="9.00390625" defaultRowHeight="13.5"/>
  <cols>
    <col min="1" max="1" width="2.75390625" style="28" customWidth="1"/>
    <col min="2" max="4" width="3.125" style="28" customWidth="1"/>
    <col min="5" max="5" width="7.625" style="28" customWidth="1"/>
    <col min="6" max="6" width="9.25390625" style="28" customWidth="1"/>
    <col min="7" max="7" width="7.875" style="28" customWidth="1"/>
    <col min="8" max="8" width="9.25390625" style="28" customWidth="1"/>
    <col min="9" max="9" width="2.125" style="28" customWidth="1"/>
    <col min="10" max="11" width="3.125" style="28" customWidth="1"/>
    <col min="12" max="12" width="3.00390625" style="28" customWidth="1"/>
    <col min="13" max="13" width="0.6171875" style="28" customWidth="1"/>
    <col min="14" max="14" width="3.75390625" style="28" customWidth="1"/>
    <col min="15" max="16384" width="9.00390625" style="28" customWidth="1"/>
  </cols>
  <sheetData>
    <row r="1" spans="1:16" ht="18" customHeight="1">
      <c r="A1" s="472" t="s">
        <v>143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</row>
    <row r="2" spans="2:11" ht="15.75" customHeight="1"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2:11" ht="15.75" customHeight="1">
      <c r="B3" s="29"/>
      <c r="C3" s="29"/>
      <c r="D3" s="29"/>
      <c r="E3" s="30" t="s">
        <v>43</v>
      </c>
      <c r="F3" s="29"/>
      <c r="G3" s="29"/>
      <c r="H3" s="31" t="s">
        <v>43</v>
      </c>
      <c r="I3" s="32"/>
      <c r="J3" s="32"/>
      <c r="K3" s="29"/>
    </row>
    <row r="4" spans="2:11" ht="10.5" customHeight="1">
      <c r="B4" s="29"/>
      <c r="C4" s="29"/>
      <c r="D4" s="29"/>
      <c r="E4" s="29"/>
      <c r="F4" s="473" t="s">
        <v>44</v>
      </c>
      <c r="G4" s="473"/>
      <c r="H4" s="29"/>
      <c r="I4" s="29"/>
      <c r="J4" s="29"/>
      <c r="K4" s="29"/>
    </row>
    <row r="5" spans="6:7" ht="9" customHeight="1">
      <c r="F5" s="474" t="s">
        <v>45</v>
      </c>
      <c r="G5" s="475"/>
    </row>
    <row r="6" spans="5:10" ht="16.5" customHeight="1" thickBot="1">
      <c r="E6" s="33"/>
      <c r="F6" s="34"/>
      <c r="G6" s="476" t="s">
        <v>46</v>
      </c>
      <c r="H6" s="477"/>
      <c r="I6" s="33"/>
      <c r="J6" s="33"/>
    </row>
    <row r="7" spans="2:11" ht="16.5" customHeight="1" thickTop="1">
      <c r="B7" s="35"/>
      <c r="C7" s="36"/>
      <c r="D7" s="36"/>
      <c r="E7" s="37"/>
      <c r="F7" s="106" t="s">
        <v>47</v>
      </c>
      <c r="G7" s="107" t="s">
        <v>48</v>
      </c>
      <c r="H7" s="37"/>
      <c r="I7" s="37"/>
      <c r="J7" s="37"/>
      <c r="K7" s="38"/>
    </row>
    <row r="8" spans="2:11" ht="16.5" customHeight="1" thickBot="1">
      <c r="B8" s="39"/>
      <c r="C8" s="40"/>
      <c r="D8" s="40"/>
      <c r="E8" s="40"/>
      <c r="F8" s="41"/>
      <c r="G8" s="40"/>
      <c r="H8" s="40"/>
      <c r="I8" s="40"/>
      <c r="J8" s="40"/>
      <c r="K8" s="41"/>
    </row>
    <row r="9" spans="1:12" ht="16.5" customHeight="1" thickTop="1">
      <c r="A9" s="478" t="s">
        <v>49</v>
      </c>
      <c r="B9" s="35"/>
      <c r="C9" s="36"/>
      <c r="D9" s="38"/>
      <c r="E9" s="40"/>
      <c r="F9" s="41"/>
      <c r="G9" s="40"/>
      <c r="H9" s="40"/>
      <c r="I9" s="35"/>
      <c r="J9" s="36"/>
      <c r="K9" s="38"/>
      <c r="L9" s="462" t="s">
        <v>49</v>
      </c>
    </row>
    <row r="10" spans="1:12" ht="16.5" customHeight="1" thickBot="1">
      <c r="A10" s="479"/>
      <c r="B10" s="39"/>
      <c r="C10" s="40"/>
      <c r="D10" s="41"/>
      <c r="E10" s="40"/>
      <c r="F10" s="41"/>
      <c r="G10" s="40"/>
      <c r="H10" s="40"/>
      <c r="I10" s="39"/>
      <c r="J10" s="40"/>
      <c r="K10" s="41"/>
      <c r="L10" s="462"/>
    </row>
    <row r="11" spans="1:15" ht="16.5" customHeight="1" thickTop="1">
      <c r="A11" s="480"/>
      <c r="B11" s="42"/>
      <c r="C11" s="40"/>
      <c r="D11" s="41"/>
      <c r="E11" s="40"/>
      <c r="F11" s="41"/>
      <c r="G11" s="40"/>
      <c r="H11" s="40"/>
      <c r="I11" s="464" t="s">
        <v>50</v>
      </c>
      <c r="J11" s="465"/>
      <c r="K11" s="42"/>
      <c r="L11" s="463"/>
      <c r="O11" s="43"/>
    </row>
    <row r="12" spans="1:14" ht="16.5" customHeight="1">
      <c r="A12" s="44"/>
      <c r="B12" s="45"/>
      <c r="C12" s="46"/>
      <c r="D12" s="47"/>
      <c r="E12" s="40"/>
      <c r="F12" s="48" t="s">
        <v>51</v>
      </c>
      <c r="G12" s="40"/>
      <c r="H12" s="40"/>
      <c r="I12" s="39"/>
      <c r="J12" s="49" t="s">
        <v>52</v>
      </c>
      <c r="K12" s="50"/>
      <c r="L12" s="51"/>
      <c r="N12" s="466" t="s">
        <v>57</v>
      </c>
    </row>
    <row r="13" spans="1:14" ht="16.5" customHeight="1">
      <c r="A13" s="52"/>
      <c r="B13" s="53"/>
      <c r="C13" s="40"/>
      <c r="D13" s="41"/>
      <c r="E13" s="40"/>
      <c r="F13" s="41"/>
      <c r="G13" s="40"/>
      <c r="H13" s="40"/>
      <c r="I13" s="39"/>
      <c r="J13" s="54"/>
      <c r="K13" s="55"/>
      <c r="L13" s="56"/>
      <c r="N13" s="466"/>
    </row>
    <row r="14" spans="1:12" ht="16.5" customHeight="1" thickBot="1">
      <c r="A14" s="467"/>
      <c r="B14" s="57"/>
      <c r="C14" s="40"/>
      <c r="D14" s="41"/>
      <c r="E14" s="40"/>
      <c r="F14" s="41"/>
      <c r="G14" s="40"/>
      <c r="H14" s="40"/>
      <c r="I14" s="39"/>
      <c r="J14" s="40"/>
      <c r="K14" s="57"/>
      <c r="L14" s="58" t="s">
        <v>53</v>
      </c>
    </row>
    <row r="15" spans="1:12" ht="16.5" customHeight="1" thickTop="1">
      <c r="A15" s="468"/>
      <c r="B15" s="39"/>
      <c r="C15" s="40"/>
      <c r="D15" s="41"/>
      <c r="E15" s="40"/>
      <c r="F15" s="41"/>
      <c r="G15" s="40"/>
      <c r="H15" s="40"/>
      <c r="I15" s="39"/>
      <c r="J15" s="40"/>
      <c r="K15" s="41"/>
      <c r="L15" s="59"/>
    </row>
    <row r="16" spans="1:12" ht="16.5" customHeight="1" thickBot="1">
      <c r="A16" s="468"/>
      <c r="B16" s="60"/>
      <c r="C16" s="61"/>
      <c r="D16" s="62"/>
      <c r="E16" s="40"/>
      <c r="F16" s="41"/>
      <c r="G16" s="40"/>
      <c r="H16" s="40"/>
      <c r="I16" s="60"/>
      <c r="J16" s="61"/>
      <c r="K16" s="62"/>
      <c r="L16" s="59"/>
    </row>
    <row r="17" spans="2:11" ht="16.5" customHeight="1" thickTop="1">
      <c r="B17" s="39"/>
      <c r="C17" s="40"/>
      <c r="D17" s="40"/>
      <c r="E17" s="40"/>
      <c r="F17" s="41"/>
      <c r="G17" s="40"/>
      <c r="H17" s="40"/>
      <c r="I17" s="40"/>
      <c r="J17" s="40"/>
      <c r="K17" s="41"/>
    </row>
    <row r="18" spans="2:11" ht="11.25" customHeight="1" thickBot="1">
      <c r="B18" s="60"/>
      <c r="C18" s="61"/>
      <c r="D18" s="61"/>
      <c r="E18" s="61"/>
      <c r="F18" s="62"/>
      <c r="G18" s="61"/>
      <c r="H18" s="61"/>
      <c r="I18" s="61"/>
      <c r="J18" s="61"/>
      <c r="K18" s="62"/>
    </row>
    <row r="19" spans="5:11" ht="5.25" customHeight="1" thickTop="1">
      <c r="E19" s="108"/>
      <c r="F19" s="109"/>
      <c r="G19" s="109"/>
      <c r="H19" s="108"/>
      <c r="I19" s="108"/>
      <c r="J19" s="108"/>
      <c r="K19" s="110" t="s">
        <v>54</v>
      </c>
    </row>
    <row r="20" spans="1:6" ht="15" customHeight="1">
      <c r="A20" s="63" t="s">
        <v>55</v>
      </c>
      <c r="B20" s="63"/>
      <c r="C20" s="63"/>
      <c r="D20" s="63"/>
      <c r="E20" s="64" t="s">
        <v>26</v>
      </c>
      <c r="F20" s="63"/>
    </row>
    <row r="21" spans="1:6" ht="15" customHeight="1">
      <c r="A21" s="63" t="s">
        <v>56</v>
      </c>
      <c r="B21" s="63"/>
      <c r="C21" s="63"/>
      <c r="D21" s="63"/>
      <c r="E21" s="63" t="s">
        <v>58</v>
      </c>
      <c r="F21" s="63"/>
    </row>
    <row r="22" ht="10.5" customHeight="1"/>
    <row r="23" spans="3:5" s="152" customFormat="1" ht="16.5" customHeight="1">
      <c r="C23" s="153"/>
      <c r="D23" s="153"/>
      <c r="E23" s="153"/>
    </row>
    <row r="24" spans="3:5" s="152" customFormat="1" ht="16.5" customHeight="1">
      <c r="C24" s="153"/>
      <c r="D24" s="153"/>
      <c r="E24" s="153"/>
    </row>
    <row r="25" spans="3:5" s="152" customFormat="1" ht="16.5" customHeight="1">
      <c r="C25" s="153"/>
      <c r="D25" s="153"/>
      <c r="E25" s="153"/>
    </row>
    <row r="26" spans="3:5" s="152" customFormat="1" ht="16.5" customHeight="1">
      <c r="C26" s="153"/>
      <c r="D26" s="153"/>
      <c r="E26" s="153"/>
    </row>
    <row r="27" spans="3:5" s="152" customFormat="1" ht="16.5" customHeight="1">
      <c r="C27" s="153"/>
      <c r="D27" s="153"/>
      <c r="E27" s="153"/>
    </row>
    <row r="28" spans="3:5" s="152" customFormat="1" ht="16.5" customHeight="1">
      <c r="C28" s="153"/>
      <c r="D28" s="153"/>
      <c r="E28" s="153"/>
    </row>
    <row r="29" spans="3:5" s="152" customFormat="1" ht="16.5" customHeight="1">
      <c r="C29" s="153"/>
      <c r="D29" s="153"/>
      <c r="E29" s="153"/>
    </row>
    <row r="30" spans="3:5" s="152" customFormat="1" ht="16.5" customHeight="1">
      <c r="C30" s="153"/>
      <c r="D30" s="153"/>
      <c r="E30" s="153"/>
    </row>
    <row r="31" spans="3:5" s="152" customFormat="1" ht="16.5" customHeight="1">
      <c r="C31" s="153"/>
      <c r="D31" s="153"/>
      <c r="E31" s="153"/>
    </row>
    <row r="32" spans="3:5" s="152" customFormat="1" ht="16.5" customHeight="1">
      <c r="C32" s="153"/>
      <c r="D32" s="153"/>
      <c r="E32" s="153"/>
    </row>
    <row r="33" spans="3:5" s="152" customFormat="1" ht="16.5" customHeight="1">
      <c r="C33" s="153"/>
      <c r="D33" s="153"/>
      <c r="E33" s="153"/>
    </row>
    <row r="34" spans="3:5" s="152" customFormat="1" ht="16.5" customHeight="1">
      <c r="C34" s="153"/>
      <c r="D34" s="153"/>
      <c r="E34" s="153"/>
    </row>
    <row r="35" spans="3:5" s="152" customFormat="1" ht="16.5" customHeight="1">
      <c r="C35" s="153"/>
      <c r="D35" s="153"/>
      <c r="E35" s="153"/>
    </row>
    <row r="36" spans="3:5" s="152" customFormat="1" ht="16.5" customHeight="1">
      <c r="C36" s="153"/>
      <c r="D36" s="153"/>
      <c r="E36" s="153"/>
    </row>
    <row r="37" s="152" customFormat="1" ht="13.5"/>
    <row r="38" s="152" customFormat="1" ht="13.5"/>
    <row r="39" s="152" customFormat="1" ht="13.5"/>
    <row r="40" s="152" customFormat="1" ht="13.5"/>
    <row r="41" s="152" customFormat="1" ht="13.5"/>
    <row r="42" s="152" customFormat="1" ht="13.5"/>
    <row r="43" spans="3:4" s="152" customFormat="1" ht="13.5">
      <c r="C43" s="469"/>
      <c r="D43" s="469"/>
    </row>
    <row r="44" s="152" customFormat="1" ht="13.5"/>
    <row r="45" s="152" customFormat="1" ht="13.5"/>
    <row r="46" s="152" customFormat="1" ht="13.5"/>
    <row r="47" s="152" customFormat="1" ht="13.5"/>
    <row r="48" s="152" customFormat="1" ht="13.5">
      <c r="I48" s="154"/>
    </row>
    <row r="50" spans="7:8" ht="13.5">
      <c r="G50" s="470" t="s">
        <v>142</v>
      </c>
      <c r="H50" s="471"/>
    </row>
  </sheetData>
  <sheetProtection/>
  <mergeCells count="11">
    <mergeCell ref="A1:P1"/>
    <mergeCell ref="F4:G4"/>
    <mergeCell ref="F5:G5"/>
    <mergeCell ref="G6:H6"/>
    <mergeCell ref="A9:A11"/>
    <mergeCell ref="L9:L11"/>
    <mergeCell ref="I11:J11"/>
    <mergeCell ref="N12:N13"/>
    <mergeCell ref="A14:A16"/>
    <mergeCell ref="C43:D43"/>
    <mergeCell ref="G50:H50"/>
  </mergeCells>
  <printOptions/>
  <pageMargins left="0.6299212598425197" right="0.3937007874015748" top="0.3937007874015748" bottom="0.3937007874015748" header="0.5118110236220472" footer="0.5118110236220472"/>
  <pageSetup orientation="portrait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高須　薫</dc:creator>
  <cp:keywords/>
  <dc:description/>
  <cp:lastModifiedBy>PCUser</cp:lastModifiedBy>
  <cp:lastPrinted>2015-07-21T11:24:11Z</cp:lastPrinted>
  <dcterms:created xsi:type="dcterms:W3CDTF">2004-08-11T09:48:03Z</dcterms:created>
  <dcterms:modified xsi:type="dcterms:W3CDTF">2015-07-21T11:26:32Z</dcterms:modified>
  <cp:category/>
  <cp:version/>
  <cp:contentType/>
  <cp:contentStatus/>
</cp:coreProperties>
</file>